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1bc154213483095/S2/TESISSS/LATEX/REV 2 16 Mei 2026/"/>
    </mc:Choice>
  </mc:AlternateContent>
  <xr:revisionPtr revIDLastSave="0" documentId="8_{A3C61EB2-B525-4E43-A2F6-98E130EF33B1}" xr6:coauthVersionLast="47" xr6:coauthVersionMax="47" xr10:uidLastSave="{00000000-0000-0000-0000-000000000000}"/>
  <bookViews>
    <workbookView xWindow="-120" yWindow="-120" windowWidth="20730" windowHeight="11040" firstSheet="3" activeTab="5" xr2:uid="{00000000-000D-0000-FFFF-FFFF00000000}"/>
  </bookViews>
  <sheets>
    <sheet name="Questionnaire Data" sheetId="1" r:id="rId1"/>
    <sheet name="Filtered Questionnaire Data" sheetId="3" r:id="rId2"/>
    <sheet name="Criteria Assessment" sheetId="2" r:id="rId3"/>
    <sheet name="Criteria Weight Determination" sheetId="6" r:id="rId4"/>
    <sheet name="Alternative Assessment" sheetId="4" r:id="rId5"/>
    <sheet name="Ranking Determination" sheetId="5" r:id="rId6"/>
  </sheets>
  <calcPr calcId="191029"/>
</workbook>
</file>

<file path=xl/calcChain.xml><?xml version="1.0" encoding="utf-8"?>
<calcChain xmlns="http://schemas.openxmlformats.org/spreadsheetml/2006/main">
  <c r="D72" i="5" l="1"/>
  <c r="G65" i="5"/>
  <c r="B65" i="5"/>
  <c r="N24" i="6"/>
  <c r="B72" i="5"/>
  <c r="B45" i="5"/>
  <c r="N26" i="6"/>
  <c r="AB12" i="6"/>
  <c r="N18" i="6"/>
  <c r="AA2" i="6"/>
  <c r="S2" i="6"/>
  <c r="R2" i="6"/>
  <c r="B53" i="5"/>
  <c r="B52" i="5"/>
  <c r="F45" i="5"/>
  <c r="U12" i="6"/>
  <c r="S5" i="6"/>
  <c r="AA3" i="6"/>
  <c r="W87" i="5"/>
  <c r="B67" i="5"/>
  <c r="C52" i="5"/>
  <c r="C47" i="5"/>
  <c r="AI73" i="5"/>
  <c r="AI72" i="5"/>
  <c r="AI71" i="5"/>
  <c r="AI70" i="5"/>
  <c r="AI69" i="5"/>
  <c r="AI68" i="5"/>
  <c r="AI67" i="5"/>
  <c r="AI66" i="5"/>
  <c r="AI65" i="5"/>
  <c r="X78" i="5"/>
  <c r="Y78" i="5"/>
  <c r="Z78" i="5"/>
  <c r="AA78" i="5"/>
  <c r="AB78" i="5"/>
  <c r="AC78" i="5"/>
  <c r="AD78" i="5"/>
  <c r="AE78" i="5"/>
  <c r="AF78" i="5"/>
  <c r="X72" i="5"/>
  <c r="Y72" i="5"/>
  <c r="Z72" i="5"/>
  <c r="AA72" i="5"/>
  <c r="AB72" i="5"/>
  <c r="AC72" i="5"/>
  <c r="AD72" i="5"/>
  <c r="AE72" i="5"/>
  <c r="AF72" i="5"/>
  <c r="AF66" i="5"/>
  <c r="X66" i="5"/>
  <c r="Y66" i="5"/>
  <c r="Z66" i="5"/>
  <c r="AA66" i="5"/>
  <c r="AB66" i="5"/>
  <c r="AC66" i="5"/>
  <c r="AD66" i="5"/>
  <c r="AE66" i="5"/>
  <c r="W78" i="5"/>
  <c r="W72" i="5"/>
  <c r="W66" i="5"/>
  <c r="L78" i="5"/>
  <c r="M78" i="5"/>
  <c r="N78" i="5"/>
  <c r="O78" i="5"/>
  <c r="P78" i="5"/>
  <c r="Q78" i="5"/>
  <c r="R78" i="5"/>
  <c r="S78" i="5"/>
  <c r="T78" i="5"/>
  <c r="L72" i="5"/>
  <c r="M72" i="5"/>
  <c r="N72" i="5"/>
  <c r="O72" i="5"/>
  <c r="P72" i="5"/>
  <c r="Q72" i="5"/>
  <c r="R72" i="5"/>
  <c r="S72" i="5"/>
  <c r="T72" i="5"/>
  <c r="M66" i="5"/>
  <c r="N66" i="5"/>
  <c r="O66" i="5"/>
  <c r="P66" i="5"/>
  <c r="Q66" i="5"/>
  <c r="R66" i="5"/>
  <c r="S66" i="5"/>
  <c r="T66" i="5"/>
  <c r="L66" i="5"/>
  <c r="K78" i="5"/>
  <c r="K72" i="5"/>
  <c r="K66" i="5"/>
  <c r="H80" i="5"/>
  <c r="D80" i="5"/>
  <c r="H73" i="5"/>
  <c r="D73" i="5"/>
  <c r="H66" i="5"/>
  <c r="D66" i="5"/>
  <c r="C65" i="5"/>
  <c r="D65" i="5" l="1"/>
  <c r="S65" i="5" s="1"/>
  <c r="U18" i="6"/>
  <c r="N65" i="5" l="1"/>
  <c r="O65" i="5"/>
  <c r="R65" i="5"/>
  <c r="T65" i="5"/>
  <c r="Q65" i="5"/>
  <c r="L65" i="5"/>
  <c r="M65" i="5"/>
  <c r="P65" i="5"/>
  <c r="K65" i="5"/>
  <c r="H53" i="5"/>
  <c r="I53" i="5"/>
  <c r="I54" i="5"/>
  <c r="H54" i="5"/>
  <c r="G53" i="5"/>
  <c r="G54" i="5"/>
  <c r="G74" i="5" s="1"/>
  <c r="F53" i="5"/>
  <c r="F54" i="5"/>
  <c r="E53" i="5"/>
  <c r="E54" i="5"/>
  <c r="D53" i="5"/>
  <c r="D54" i="5"/>
  <c r="F74" i="5" s="1"/>
  <c r="I52" i="5"/>
  <c r="G52" i="5"/>
  <c r="E52" i="5"/>
  <c r="H52" i="5"/>
  <c r="F52" i="5"/>
  <c r="D52" i="5"/>
  <c r="C54" i="5"/>
  <c r="C53" i="5"/>
  <c r="G66" i="5" s="1"/>
  <c r="F66" i="5"/>
  <c r="B54" i="5"/>
  <c r="F79" i="5"/>
  <c r="I47" i="5"/>
  <c r="I46" i="5"/>
  <c r="H46" i="5"/>
  <c r="H47" i="5"/>
  <c r="G46" i="5"/>
  <c r="G47" i="5"/>
  <c r="F46" i="5"/>
  <c r="F47" i="5"/>
  <c r="I45" i="5"/>
  <c r="G45" i="5"/>
  <c r="H45" i="5"/>
  <c r="E45" i="5"/>
  <c r="E46" i="5"/>
  <c r="E47" i="5"/>
  <c r="D46" i="5"/>
  <c r="D47" i="5"/>
  <c r="C45" i="5"/>
  <c r="D45" i="5"/>
  <c r="C46" i="5"/>
  <c r="B46" i="5"/>
  <c r="B47" i="5"/>
  <c r="B74" i="5" s="1"/>
  <c r="AB73" i="5" l="1"/>
  <c r="H74" i="5"/>
  <c r="Z73" i="5" s="1"/>
  <c r="C81" i="5"/>
  <c r="C72" i="5"/>
  <c r="G79" i="5"/>
  <c r="G80" i="5"/>
  <c r="F80" i="5"/>
  <c r="F67" i="5"/>
  <c r="G81" i="5"/>
  <c r="F81" i="5"/>
  <c r="C73" i="5"/>
  <c r="C66" i="5"/>
  <c r="C74" i="5"/>
  <c r="C79" i="5"/>
  <c r="F73" i="5"/>
  <c r="G72" i="5"/>
  <c r="B79" i="5"/>
  <c r="F65" i="5"/>
  <c r="C80" i="5"/>
  <c r="B66" i="5"/>
  <c r="C67" i="5"/>
  <c r="B73" i="5"/>
  <c r="B81" i="5"/>
  <c r="G67" i="5"/>
  <c r="G73" i="5"/>
  <c r="B80" i="5"/>
  <c r="F72" i="5"/>
  <c r="U21" i="6"/>
  <c r="U19" i="6"/>
  <c r="U22" i="6" s="1"/>
  <c r="W19" i="6" s="1"/>
  <c r="U20" i="6"/>
  <c r="U24" i="6"/>
  <c r="U25" i="6"/>
  <c r="U26" i="6"/>
  <c r="U27" i="6"/>
  <c r="AA31" i="6"/>
  <c r="AA30" i="6"/>
  <c r="AA29" i="6"/>
  <c r="AA28" i="6"/>
  <c r="AA27" i="6"/>
  <c r="AA26" i="6"/>
  <c r="AA25" i="6"/>
  <c r="AA24" i="6"/>
  <c r="AA23" i="6"/>
  <c r="AA22" i="6"/>
  <c r="AA21" i="6"/>
  <c r="AA20" i="6"/>
  <c r="AA19" i="6"/>
  <c r="AA18" i="6"/>
  <c r="AA17" i="6"/>
  <c r="AA16" i="6"/>
  <c r="AA15" i="6"/>
  <c r="AA14" i="6"/>
  <c r="AA13" i="6"/>
  <c r="AA12" i="6"/>
  <c r="AA11" i="6"/>
  <c r="AA10" i="6"/>
  <c r="AA9" i="6"/>
  <c r="AA8" i="6"/>
  <c r="AA7" i="6"/>
  <c r="AA6" i="6"/>
  <c r="AA5" i="6"/>
  <c r="AA4" i="6"/>
  <c r="U16" i="6"/>
  <c r="W12" i="6" s="1"/>
  <c r="U13" i="6"/>
  <c r="U14" i="6"/>
  <c r="U15" i="6"/>
  <c r="S3" i="6"/>
  <c r="S4" i="6"/>
  <c r="R3" i="6"/>
  <c r="AB5" i="6" s="1"/>
  <c r="R4" i="6"/>
  <c r="AC3" i="6" s="1"/>
  <c r="R5" i="6"/>
  <c r="AD5" i="6" s="1"/>
  <c r="N9" i="6"/>
  <c r="AB28" i="6" l="1"/>
  <c r="AB24" i="6"/>
  <c r="AB20" i="6"/>
  <c r="AB16" i="6"/>
  <c r="AB8" i="6"/>
  <c r="AB4" i="6"/>
  <c r="AC30" i="6"/>
  <c r="AC26" i="6"/>
  <c r="AC22" i="6"/>
  <c r="AC18" i="6"/>
  <c r="AC14" i="6"/>
  <c r="AC10" i="6"/>
  <c r="AC6" i="6"/>
  <c r="AC2" i="6"/>
  <c r="AD28" i="6"/>
  <c r="AD24" i="6"/>
  <c r="AD20" i="6"/>
  <c r="AD16" i="6"/>
  <c r="AD12" i="6"/>
  <c r="AD8" i="6"/>
  <c r="AD4" i="6"/>
  <c r="W15" i="6"/>
  <c r="N12" i="6"/>
  <c r="AB31" i="6"/>
  <c r="AB27" i="6"/>
  <c r="AB23" i="6"/>
  <c r="AB19" i="6"/>
  <c r="AB15" i="6"/>
  <c r="AB11" i="6"/>
  <c r="AB7" i="6"/>
  <c r="AB3" i="6"/>
  <c r="AC29" i="6"/>
  <c r="AC25" i="6"/>
  <c r="AC21" i="6"/>
  <c r="AC17" i="6"/>
  <c r="AC13" i="6"/>
  <c r="AC9" i="6"/>
  <c r="AC5" i="6"/>
  <c r="AD31" i="6"/>
  <c r="AD27" i="6"/>
  <c r="AD23" i="6"/>
  <c r="AD19" i="6"/>
  <c r="AD15" i="6"/>
  <c r="AD11" i="6"/>
  <c r="AD7" i="6"/>
  <c r="AD3" i="6"/>
  <c r="AB30" i="6"/>
  <c r="AB26" i="6"/>
  <c r="AB22" i="6"/>
  <c r="AB18" i="6"/>
  <c r="AB14" i="6"/>
  <c r="AB10" i="6"/>
  <c r="AB6" i="6"/>
  <c r="AB2" i="6"/>
  <c r="AC28" i="6"/>
  <c r="AC24" i="6"/>
  <c r="AC20" i="6"/>
  <c r="AC16" i="6"/>
  <c r="AC12" i="6"/>
  <c r="AC8" i="6"/>
  <c r="AC4" i="6"/>
  <c r="AD30" i="6"/>
  <c r="AD26" i="6"/>
  <c r="AD22" i="6"/>
  <c r="AD18" i="6"/>
  <c r="AD14" i="6"/>
  <c r="AD10" i="6"/>
  <c r="AD6" i="6"/>
  <c r="AD2" i="6"/>
  <c r="U28" i="6"/>
  <c r="W26" i="6" s="1"/>
  <c r="W13" i="6"/>
  <c r="AB29" i="6"/>
  <c r="AB25" i="6"/>
  <c r="AB21" i="6"/>
  <c r="AB17" i="6"/>
  <c r="AB13" i="6"/>
  <c r="AB9" i="6"/>
  <c r="AC31" i="6"/>
  <c r="AC27" i="6"/>
  <c r="AC23" i="6"/>
  <c r="AC19" i="6"/>
  <c r="AC15" i="6"/>
  <c r="AC11" i="6"/>
  <c r="AC7" i="6"/>
  <c r="AD29" i="6"/>
  <c r="AD25" i="6"/>
  <c r="AD21" i="6"/>
  <c r="AD17" i="6"/>
  <c r="AD13" i="6"/>
  <c r="AD9" i="6"/>
  <c r="N27" i="6" s="1"/>
  <c r="W25" i="6"/>
  <c r="AE65" i="5"/>
  <c r="AD65" i="5"/>
  <c r="AB65" i="5"/>
  <c r="Y65" i="5"/>
  <c r="W65" i="5"/>
  <c r="H65" i="5"/>
  <c r="AA65" i="5" s="1"/>
  <c r="AD71" i="5"/>
  <c r="Y71" i="5"/>
  <c r="AA71" i="5"/>
  <c r="X71" i="5"/>
  <c r="AF71" i="5"/>
  <c r="H72" i="5"/>
  <c r="Z71" i="5" s="1"/>
  <c r="Z86" i="5" s="1"/>
  <c r="H79" i="5"/>
  <c r="AC77" i="5" s="1"/>
  <c r="D67" i="5"/>
  <c r="O67" i="5" s="1"/>
  <c r="O85" i="5" s="1"/>
  <c r="X73" i="5"/>
  <c r="W73" i="5"/>
  <c r="AC73" i="5"/>
  <c r="H81" i="5"/>
  <c r="W79" i="5" s="1"/>
  <c r="Y73" i="5"/>
  <c r="AE73" i="5"/>
  <c r="AD73" i="5"/>
  <c r="H67" i="5"/>
  <c r="AA67" i="5" s="1"/>
  <c r="X67" i="5"/>
  <c r="AD67" i="5"/>
  <c r="AD85" i="5" s="1"/>
  <c r="Y67" i="5"/>
  <c r="W67" i="5"/>
  <c r="D81" i="5"/>
  <c r="Q79" i="5" s="1"/>
  <c r="D74" i="5"/>
  <c r="L73" i="5" s="1"/>
  <c r="AF73" i="5"/>
  <c r="AA73" i="5"/>
  <c r="D79" i="5"/>
  <c r="L77" i="5" s="1"/>
  <c r="Q71" i="5"/>
  <c r="W27" i="6"/>
  <c r="W24" i="6"/>
  <c r="W14" i="6"/>
  <c r="W20" i="6"/>
  <c r="W21" i="6"/>
  <c r="W18" i="6"/>
  <c r="AE14" i="2"/>
  <c r="AE15" i="2"/>
  <c r="AE16" i="2"/>
  <c r="AE17" i="2"/>
  <c r="AB2" i="2"/>
  <c r="AG3" i="2"/>
  <c r="AH3" i="2"/>
  <c r="AI3" i="2"/>
  <c r="AJ3" i="2"/>
  <c r="AK3" i="2"/>
  <c r="AG4" i="2"/>
  <c r="AH4" i="2"/>
  <c r="AI4" i="2"/>
  <c r="AJ4" i="2"/>
  <c r="AK4" i="2"/>
  <c r="AG5" i="2"/>
  <c r="AH5" i="2"/>
  <c r="AI5" i="2"/>
  <c r="AJ5" i="2"/>
  <c r="AK5" i="2"/>
  <c r="AG6" i="2"/>
  <c r="AH6" i="2"/>
  <c r="AI6" i="2"/>
  <c r="AJ6" i="2"/>
  <c r="AK6" i="2"/>
  <c r="AG8" i="2"/>
  <c r="AH8" i="2"/>
  <c r="AI8" i="2"/>
  <c r="AJ8" i="2"/>
  <c r="AK8" i="2"/>
  <c r="AG9" i="2"/>
  <c r="AH9" i="2"/>
  <c r="AI9" i="2"/>
  <c r="AJ9" i="2"/>
  <c r="AK9" i="2"/>
  <c r="AG10" i="2"/>
  <c r="AH10" i="2"/>
  <c r="AI10" i="2"/>
  <c r="AJ10" i="2"/>
  <c r="AK10" i="2"/>
  <c r="AG11" i="2"/>
  <c r="AH11" i="2"/>
  <c r="AI11" i="2"/>
  <c r="AJ11" i="2"/>
  <c r="AK11" i="2"/>
  <c r="AG12" i="2"/>
  <c r="AH12" i="2"/>
  <c r="AI12" i="2"/>
  <c r="AJ12" i="2"/>
  <c r="AK12" i="2"/>
  <c r="AG14" i="2"/>
  <c r="AH14" i="2"/>
  <c r="AI14" i="2"/>
  <c r="AJ14" i="2"/>
  <c r="AK14" i="2"/>
  <c r="AG15" i="2"/>
  <c r="AH15" i="2"/>
  <c r="AI15" i="2"/>
  <c r="AJ15" i="2"/>
  <c r="AK15" i="2"/>
  <c r="AG16" i="2"/>
  <c r="AH16" i="2"/>
  <c r="AI16" i="2"/>
  <c r="AJ16" i="2"/>
  <c r="AK16" i="2"/>
  <c r="AG17" i="2"/>
  <c r="AH17" i="2"/>
  <c r="AI17" i="2"/>
  <c r="AJ17" i="2"/>
  <c r="AK17" i="2"/>
  <c r="AG18" i="2"/>
  <c r="AH18" i="2"/>
  <c r="AI18" i="2"/>
  <c r="AJ18" i="2"/>
  <c r="AK18" i="2"/>
  <c r="AG20" i="2"/>
  <c r="AH20" i="2"/>
  <c r="AI20" i="2"/>
  <c r="AJ20" i="2"/>
  <c r="AK20" i="2"/>
  <c r="AG21" i="2"/>
  <c r="AH21" i="2"/>
  <c r="AI21" i="2"/>
  <c r="AJ21" i="2"/>
  <c r="AK21" i="2"/>
  <c r="AG22" i="2"/>
  <c r="AH22" i="2"/>
  <c r="AI22" i="2"/>
  <c r="AJ22" i="2"/>
  <c r="AK22" i="2"/>
  <c r="AG23" i="2"/>
  <c r="AH23" i="2"/>
  <c r="AI23" i="2"/>
  <c r="AJ23" i="2"/>
  <c r="AK23" i="2"/>
  <c r="AG24" i="2"/>
  <c r="AH24" i="2"/>
  <c r="AI24" i="2"/>
  <c r="AJ24" i="2"/>
  <c r="AK24" i="2"/>
  <c r="AG26" i="2"/>
  <c r="AH26" i="2"/>
  <c r="AI26" i="2"/>
  <c r="AJ26" i="2"/>
  <c r="AK26" i="2"/>
  <c r="AG27" i="2"/>
  <c r="AH27" i="2"/>
  <c r="AI27" i="2"/>
  <c r="AJ27" i="2"/>
  <c r="AK27" i="2"/>
  <c r="AG28" i="2"/>
  <c r="AH28" i="2"/>
  <c r="AI28" i="2"/>
  <c r="AJ28" i="2"/>
  <c r="AK28" i="2"/>
  <c r="AG29" i="2"/>
  <c r="AH29" i="2"/>
  <c r="AI29" i="2"/>
  <c r="AJ29" i="2"/>
  <c r="AK29" i="2"/>
  <c r="AG30" i="2"/>
  <c r="AH30" i="2"/>
  <c r="AI30" i="2"/>
  <c r="AJ30" i="2"/>
  <c r="AK30" i="2"/>
  <c r="AG32" i="2"/>
  <c r="AH32" i="2"/>
  <c r="AI32" i="2"/>
  <c r="AJ32" i="2"/>
  <c r="AK32" i="2"/>
  <c r="AG33" i="2"/>
  <c r="AH33" i="2"/>
  <c r="AI33" i="2"/>
  <c r="AJ33" i="2"/>
  <c r="AK33" i="2"/>
  <c r="AG34" i="2"/>
  <c r="AH34" i="2"/>
  <c r="AI34" i="2"/>
  <c r="AJ34" i="2"/>
  <c r="AK34" i="2"/>
  <c r="AG35" i="2"/>
  <c r="AH35" i="2"/>
  <c r="AI35" i="2"/>
  <c r="AJ35" i="2"/>
  <c r="AK35" i="2"/>
  <c r="AH36" i="2"/>
  <c r="AJ36" i="2"/>
  <c r="AK36" i="2"/>
  <c r="AH37" i="2"/>
  <c r="AJ37" i="2"/>
  <c r="AK37" i="2"/>
  <c r="AF3" i="2"/>
  <c r="AF4" i="2"/>
  <c r="AF5" i="2"/>
  <c r="AF6" i="2"/>
  <c r="AF8" i="2"/>
  <c r="AF9" i="2"/>
  <c r="AF10" i="2"/>
  <c r="AF11" i="2"/>
  <c r="AF12" i="2"/>
  <c r="AF14" i="2"/>
  <c r="AF15" i="2"/>
  <c r="AF16" i="2"/>
  <c r="AF17" i="2"/>
  <c r="AF18" i="2"/>
  <c r="AF20" i="2"/>
  <c r="AF21" i="2"/>
  <c r="AF22" i="2"/>
  <c r="AF23" i="2"/>
  <c r="AF24" i="2"/>
  <c r="AF26" i="2"/>
  <c r="AF27" i="2"/>
  <c r="AF28" i="2"/>
  <c r="AF29" i="2"/>
  <c r="AF30" i="2"/>
  <c r="AF32" i="2"/>
  <c r="AF33" i="2"/>
  <c r="AF34" i="2"/>
  <c r="AF35" i="2"/>
  <c r="AF36" i="2"/>
  <c r="AF37" i="2"/>
  <c r="AK2" i="2"/>
  <c r="AI2" i="2"/>
  <c r="AG2" i="2"/>
  <c r="AJ2" i="2"/>
  <c r="AH2" i="2"/>
  <c r="AF2" i="2"/>
  <c r="AE3" i="2"/>
  <c r="AE4" i="2"/>
  <c r="AE5" i="2"/>
  <c r="AE6" i="2"/>
  <c r="AE8" i="2"/>
  <c r="AE9" i="2"/>
  <c r="AE10" i="2"/>
  <c r="AE11" i="2"/>
  <c r="AE12" i="2"/>
  <c r="AE18" i="2"/>
  <c r="AE20" i="2"/>
  <c r="AE21" i="2"/>
  <c r="AE22" i="2"/>
  <c r="AE23" i="2"/>
  <c r="AE24" i="2"/>
  <c r="AE26" i="2"/>
  <c r="AE27" i="2"/>
  <c r="AE28" i="2"/>
  <c r="AE29" i="2"/>
  <c r="AE30" i="2"/>
  <c r="AE32" i="2"/>
  <c r="AE33" i="2"/>
  <c r="AE34" i="2"/>
  <c r="AE35" i="2"/>
  <c r="AE2" i="2"/>
  <c r="AD3" i="2"/>
  <c r="AD4" i="2"/>
  <c r="AD5" i="2"/>
  <c r="AD6" i="2"/>
  <c r="AD8" i="2"/>
  <c r="AD9" i="2"/>
  <c r="AD10" i="2"/>
  <c r="AD11" i="2"/>
  <c r="AD12" i="2"/>
  <c r="AD14" i="2"/>
  <c r="AD15" i="2"/>
  <c r="AD16" i="2"/>
  <c r="AD17" i="2"/>
  <c r="AD18" i="2"/>
  <c r="AD20" i="2"/>
  <c r="AD21" i="2"/>
  <c r="AD22" i="2"/>
  <c r="AD23" i="2"/>
  <c r="AD24" i="2"/>
  <c r="AD26" i="2"/>
  <c r="AD27" i="2"/>
  <c r="AD28" i="2"/>
  <c r="AD29" i="2"/>
  <c r="AD30" i="2"/>
  <c r="AD32" i="2"/>
  <c r="AD33" i="2"/>
  <c r="AD34" i="2"/>
  <c r="AD35" i="2"/>
  <c r="AD2" i="2"/>
  <c r="AC3" i="2"/>
  <c r="AC4" i="2"/>
  <c r="AC5" i="2"/>
  <c r="AC6" i="2"/>
  <c r="AC8" i="2"/>
  <c r="AC9" i="2"/>
  <c r="AC10" i="2"/>
  <c r="AC11" i="2"/>
  <c r="AC12" i="2"/>
  <c r="AC14" i="2"/>
  <c r="AC15" i="2"/>
  <c r="AC16" i="2"/>
  <c r="AC17" i="2"/>
  <c r="AC18" i="2"/>
  <c r="AC20" i="2"/>
  <c r="AC21" i="2"/>
  <c r="AC22" i="2"/>
  <c r="AC23" i="2"/>
  <c r="AC24" i="2"/>
  <c r="AC26" i="2"/>
  <c r="AC27" i="2"/>
  <c r="AC28" i="2"/>
  <c r="AC29" i="2"/>
  <c r="AC30" i="2"/>
  <c r="AC32" i="2"/>
  <c r="AC33" i="2"/>
  <c r="AC34" i="2"/>
  <c r="AC35" i="2"/>
  <c r="AC2" i="2"/>
  <c r="CQ3" i="4"/>
  <c r="AB3" i="2"/>
  <c r="AB4" i="2"/>
  <c r="AB5" i="2"/>
  <c r="AB6" i="2"/>
  <c r="AB8" i="2"/>
  <c r="AB9" i="2"/>
  <c r="AB10" i="2"/>
  <c r="AB11" i="2"/>
  <c r="AB12" i="2"/>
  <c r="AB14" i="2"/>
  <c r="AB15" i="2"/>
  <c r="AB16" i="2"/>
  <c r="AB17" i="2"/>
  <c r="AB18" i="2"/>
  <c r="AB20" i="2"/>
  <c r="AB21" i="2"/>
  <c r="AB22" i="2"/>
  <c r="AB23" i="2"/>
  <c r="AB24" i="2"/>
  <c r="AB26" i="2"/>
  <c r="AB27" i="2"/>
  <c r="AB28" i="2"/>
  <c r="AB29" i="2"/>
  <c r="AB30" i="2"/>
  <c r="AB32" i="2"/>
  <c r="AB33" i="2"/>
  <c r="AB34" i="2"/>
  <c r="AB35" i="2"/>
  <c r="CP3" i="4"/>
  <c r="P2" i="2"/>
  <c r="X6" i="2"/>
  <c r="X8" i="2"/>
  <c r="X9" i="2"/>
  <c r="X10" i="2"/>
  <c r="X11" i="2"/>
  <c r="X12" i="2"/>
  <c r="X14" i="2"/>
  <c r="X15" i="2"/>
  <c r="X16" i="2"/>
  <c r="X17" i="2"/>
  <c r="X18" i="2"/>
  <c r="X20" i="2"/>
  <c r="X21" i="2"/>
  <c r="X22" i="2"/>
  <c r="X23" i="2"/>
  <c r="X24" i="2"/>
  <c r="X26" i="2"/>
  <c r="X27" i="2"/>
  <c r="X28" i="2"/>
  <c r="X29" i="2"/>
  <c r="X30" i="2"/>
  <c r="X32" i="2"/>
  <c r="X33" i="2"/>
  <c r="X34" i="2"/>
  <c r="X35" i="2"/>
  <c r="X36" i="2"/>
  <c r="X37" i="2"/>
  <c r="X38" i="2"/>
  <c r="X3" i="2"/>
  <c r="X4" i="2"/>
  <c r="X5" i="2"/>
  <c r="X2" i="2"/>
  <c r="V6" i="2"/>
  <c r="V8" i="2"/>
  <c r="V9" i="2"/>
  <c r="V10" i="2"/>
  <c r="V11" i="2"/>
  <c r="V12" i="2"/>
  <c r="V14" i="2"/>
  <c r="V15" i="2"/>
  <c r="V16" i="2"/>
  <c r="V17" i="2"/>
  <c r="V18" i="2"/>
  <c r="V20" i="2"/>
  <c r="V21" i="2"/>
  <c r="V22" i="2"/>
  <c r="V23" i="2"/>
  <c r="V24" i="2"/>
  <c r="V26" i="2"/>
  <c r="V27" i="2"/>
  <c r="V28" i="2"/>
  <c r="V29" i="2"/>
  <c r="V30" i="2"/>
  <c r="V32" i="2"/>
  <c r="V33" i="2"/>
  <c r="V34" i="2"/>
  <c r="V35" i="2"/>
  <c r="V36" i="2"/>
  <c r="V37" i="2"/>
  <c r="V38" i="2"/>
  <c r="V3" i="2"/>
  <c r="V4" i="2"/>
  <c r="V5" i="2"/>
  <c r="V2" i="2"/>
  <c r="T3" i="2"/>
  <c r="T4" i="2"/>
  <c r="T5" i="2"/>
  <c r="T6" i="2"/>
  <c r="T8" i="2"/>
  <c r="T9" i="2"/>
  <c r="T10" i="2"/>
  <c r="T11" i="2"/>
  <c r="T12" i="2"/>
  <c r="T14" i="2"/>
  <c r="T15" i="2"/>
  <c r="T16" i="2"/>
  <c r="T17" i="2"/>
  <c r="T18" i="2"/>
  <c r="T20" i="2"/>
  <c r="T21" i="2"/>
  <c r="T22" i="2"/>
  <c r="T23" i="2"/>
  <c r="T24" i="2"/>
  <c r="T26" i="2"/>
  <c r="T27" i="2"/>
  <c r="T28" i="2"/>
  <c r="T29" i="2"/>
  <c r="T30" i="2"/>
  <c r="T32" i="2"/>
  <c r="T33" i="2"/>
  <c r="T34" i="2"/>
  <c r="T35" i="2"/>
  <c r="T2" i="2"/>
  <c r="R3" i="2"/>
  <c r="R4" i="2"/>
  <c r="R5" i="2"/>
  <c r="R6" i="2"/>
  <c r="R8" i="2"/>
  <c r="R9" i="2"/>
  <c r="R10" i="2"/>
  <c r="R11" i="2"/>
  <c r="R12" i="2"/>
  <c r="R14" i="2"/>
  <c r="R15" i="2"/>
  <c r="R16" i="2"/>
  <c r="R17" i="2"/>
  <c r="R18" i="2"/>
  <c r="R20" i="2"/>
  <c r="R21" i="2"/>
  <c r="R22" i="2"/>
  <c r="R23" i="2"/>
  <c r="R24" i="2"/>
  <c r="R26" i="2"/>
  <c r="R27" i="2"/>
  <c r="R28" i="2"/>
  <c r="R29" i="2"/>
  <c r="R30" i="2"/>
  <c r="R32" i="2"/>
  <c r="R33" i="2"/>
  <c r="R34" i="2"/>
  <c r="R35" i="2"/>
  <c r="R36" i="2"/>
  <c r="P3" i="2"/>
  <c r="P4" i="2"/>
  <c r="P5" i="2"/>
  <c r="P6" i="2"/>
  <c r="P8" i="2"/>
  <c r="P9" i="2"/>
  <c r="P10" i="2"/>
  <c r="P11" i="2"/>
  <c r="P12" i="2"/>
  <c r="P14" i="2"/>
  <c r="P15" i="2"/>
  <c r="P16" i="2"/>
  <c r="P17" i="2"/>
  <c r="P18" i="2"/>
  <c r="P20" i="2"/>
  <c r="P21" i="2"/>
  <c r="P22" i="2"/>
  <c r="P23" i="2"/>
  <c r="P24" i="2"/>
  <c r="P26" i="2"/>
  <c r="P27" i="2"/>
  <c r="P28" i="2"/>
  <c r="P29" i="2"/>
  <c r="P30" i="2"/>
  <c r="P32" i="2"/>
  <c r="P33" i="2"/>
  <c r="P34" i="2"/>
  <c r="P35" i="2"/>
  <c r="R2" i="2"/>
  <c r="BP3" i="4"/>
  <c r="DR5" i="4"/>
  <c r="EF31" i="4"/>
  <c r="ED31" i="4"/>
  <c r="EB31" i="4"/>
  <c r="DW31" i="4"/>
  <c r="DU31" i="4"/>
  <c r="DS31" i="4"/>
  <c r="DN31" i="4"/>
  <c r="DL31" i="4"/>
  <c r="DJ31" i="4"/>
  <c r="DE31" i="4"/>
  <c r="DC31" i="4"/>
  <c r="DA31" i="4"/>
  <c r="CV31" i="4"/>
  <c r="CT31" i="4"/>
  <c r="CR31" i="4"/>
  <c r="EF25" i="4"/>
  <c r="ED25" i="4"/>
  <c r="EB25" i="4"/>
  <c r="DW25" i="4"/>
  <c r="DU25" i="4"/>
  <c r="DS25" i="4"/>
  <c r="DN25" i="4"/>
  <c r="DL25" i="4"/>
  <c r="DJ25" i="4"/>
  <c r="DE25" i="4"/>
  <c r="DC25" i="4"/>
  <c r="DA25" i="4"/>
  <c r="CV25" i="4"/>
  <c r="CT25" i="4"/>
  <c r="CR25" i="4"/>
  <c r="EF19" i="4"/>
  <c r="ED19" i="4"/>
  <c r="EB19" i="4"/>
  <c r="DW19" i="4"/>
  <c r="DU19" i="4"/>
  <c r="DS19" i="4"/>
  <c r="DN19" i="4"/>
  <c r="DL19" i="4"/>
  <c r="DJ19" i="4"/>
  <c r="DE19" i="4"/>
  <c r="DC19" i="4"/>
  <c r="DA19" i="4"/>
  <c r="CV19" i="4"/>
  <c r="CT19" i="4"/>
  <c r="CR19" i="4"/>
  <c r="EF13" i="4"/>
  <c r="ED13" i="4"/>
  <c r="EB13" i="4"/>
  <c r="DW13" i="4"/>
  <c r="DU13" i="4"/>
  <c r="DS13" i="4"/>
  <c r="DN13" i="4"/>
  <c r="DL13" i="4"/>
  <c r="DJ13" i="4"/>
  <c r="DE13" i="4"/>
  <c r="DC13" i="4"/>
  <c r="DA13" i="4"/>
  <c r="CV13" i="4"/>
  <c r="CT13" i="4"/>
  <c r="CR13" i="4"/>
  <c r="EF7" i="4"/>
  <c r="ED7" i="4"/>
  <c r="EB7" i="4"/>
  <c r="DW7" i="4"/>
  <c r="DU7" i="4"/>
  <c r="DS7" i="4"/>
  <c r="DN7" i="4"/>
  <c r="DL7" i="4"/>
  <c r="DJ7" i="4"/>
  <c r="DE7" i="4"/>
  <c r="DC7" i="4"/>
  <c r="DA7" i="4"/>
  <c r="CV7" i="4"/>
  <c r="CT7" i="4"/>
  <c r="CR7" i="4"/>
  <c r="CR3" i="4"/>
  <c r="CW4" i="4"/>
  <c r="CW5" i="4"/>
  <c r="CW6" i="4"/>
  <c r="CW8" i="4"/>
  <c r="CW9" i="4"/>
  <c r="CW10" i="4"/>
  <c r="CW11" i="4"/>
  <c r="CW12" i="4"/>
  <c r="CW14" i="4"/>
  <c r="CW15" i="4"/>
  <c r="CW16" i="4"/>
  <c r="CW17" i="4"/>
  <c r="CW18" i="4"/>
  <c r="CW20" i="4"/>
  <c r="CW21" i="4"/>
  <c r="CW22" i="4"/>
  <c r="CW23" i="4"/>
  <c r="CW24" i="4"/>
  <c r="CW26" i="4"/>
  <c r="CW27" i="4"/>
  <c r="CW28" i="4"/>
  <c r="CW29" i="4"/>
  <c r="CW30" i="4"/>
  <c r="CW32" i="4"/>
  <c r="CW33" i="4"/>
  <c r="CW34" i="4"/>
  <c r="CW35" i="4"/>
  <c r="CW36" i="4"/>
  <c r="CW37" i="4"/>
  <c r="CW3" i="4"/>
  <c r="DX4" i="4"/>
  <c r="DX5" i="4"/>
  <c r="DX6" i="4"/>
  <c r="DX9" i="4"/>
  <c r="DX10" i="4"/>
  <c r="DX11" i="4"/>
  <c r="DX12" i="4"/>
  <c r="DX15" i="4"/>
  <c r="DX16" i="4"/>
  <c r="DX17" i="4"/>
  <c r="DX18" i="4"/>
  <c r="DX21" i="4"/>
  <c r="DX22" i="4"/>
  <c r="DX23" i="4"/>
  <c r="DX24" i="4"/>
  <c r="DX27" i="4"/>
  <c r="DX28" i="4"/>
  <c r="DX29" i="4"/>
  <c r="DX30" i="4"/>
  <c r="DX33" i="4"/>
  <c r="DX34" i="4"/>
  <c r="DX35" i="4"/>
  <c r="DV4" i="4"/>
  <c r="DV5" i="4"/>
  <c r="DV9" i="4"/>
  <c r="DV10" i="4"/>
  <c r="DV11" i="4"/>
  <c r="DV12" i="4"/>
  <c r="DV15" i="4"/>
  <c r="DV16" i="4"/>
  <c r="DV17" i="4"/>
  <c r="DV18" i="4"/>
  <c r="DV21" i="4"/>
  <c r="DV22" i="4"/>
  <c r="DV23" i="4"/>
  <c r="DV24" i="4"/>
  <c r="DV27" i="4"/>
  <c r="DV28" i="4"/>
  <c r="DV29" i="4"/>
  <c r="DV30" i="4"/>
  <c r="DV33" i="4"/>
  <c r="DV34" i="4"/>
  <c r="DV35" i="4"/>
  <c r="DT4" i="4"/>
  <c r="DT5" i="4"/>
  <c r="DT9" i="4"/>
  <c r="DT10" i="4"/>
  <c r="DT11" i="4"/>
  <c r="DT12" i="4"/>
  <c r="DT15" i="4"/>
  <c r="DT16" i="4"/>
  <c r="DT17" i="4"/>
  <c r="DT18" i="4"/>
  <c r="DT21" i="4"/>
  <c r="DT22" i="4"/>
  <c r="DT23" i="4"/>
  <c r="DT24" i="4"/>
  <c r="DT27" i="4"/>
  <c r="DT28" i="4"/>
  <c r="DT29" i="4"/>
  <c r="DT30" i="4"/>
  <c r="DT33" i="4"/>
  <c r="DT34" i="4"/>
  <c r="DT35" i="4"/>
  <c r="DT36" i="4"/>
  <c r="DT37" i="4"/>
  <c r="DT38" i="4"/>
  <c r="DR4" i="4"/>
  <c r="DR9" i="4"/>
  <c r="DR10" i="4"/>
  <c r="DR11" i="4"/>
  <c r="DR12" i="4"/>
  <c r="DR15" i="4"/>
  <c r="DR16" i="4"/>
  <c r="DR17" i="4"/>
  <c r="DR18" i="4"/>
  <c r="DR21" i="4"/>
  <c r="DR22" i="4"/>
  <c r="DR23" i="4"/>
  <c r="DR24" i="4"/>
  <c r="DR27" i="4"/>
  <c r="DR28" i="4"/>
  <c r="DR29" i="4"/>
  <c r="DR30" i="4"/>
  <c r="DR33" i="4"/>
  <c r="DR34" i="4"/>
  <c r="DR35" i="4"/>
  <c r="DO4" i="4"/>
  <c r="DO5" i="4"/>
  <c r="DO6" i="4"/>
  <c r="DO9" i="4"/>
  <c r="DO10" i="4"/>
  <c r="DO11" i="4"/>
  <c r="DO12" i="4"/>
  <c r="DO15" i="4"/>
  <c r="DO16" i="4"/>
  <c r="DO17" i="4"/>
  <c r="DO18" i="4"/>
  <c r="DO21" i="4"/>
  <c r="DO22" i="4"/>
  <c r="DO23" i="4"/>
  <c r="DO24" i="4"/>
  <c r="DO27" i="4"/>
  <c r="DO28" i="4"/>
  <c r="DO29" i="4"/>
  <c r="DO30" i="4"/>
  <c r="DO33" i="4"/>
  <c r="DO34" i="4"/>
  <c r="DO35" i="4"/>
  <c r="DM4" i="4"/>
  <c r="DM5" i="4"/>
  <c r="DM6" i="4"/>
  <c r="DM9" i="4"/>
  <c r="DM10" i="4"/>
  <c r="DM11" i="4"/>
  <c r="DM12" i="4"/>
  <c r="DM15" i="4"/>
  <c r="DM16" i="4"/>
  <c r="DM17" i="4"/>
  <c r="DM18" i="4"/>
  <c r="DM21" i="4"/>
  <c r="DM22" i="4"/>
  <c r="DM23" i="4"/>
  <c r="DM24" i="4"/>
  <c r="DM27" i="4"/>
  <c r="DM28" i="4"/>
  <c r="DM29" i="4"/>
  <c r="DM30" i="4"/>
  <c r="DM33" i="4"/>
  <c r="DM34" i="4"/>
  <c r="DM35" i="4"/>
  <c r="DK4" i="4"/>
  <c r="DK5" i="4"/>
  <c r="DK6" i="4"/>
  <c r="DK9" i="4"/>
  <c r="DK10" i="4"/>
  <c r="DK11" i="4"/>
  <c r="DK12" i="4"/>
  <c r="DK15" i="4"/>
  <c r="DK16" i="4"/>
  <c r="DK17" i="4"/>
  <c r="DK18" i="4"/>
  <c r="DK21" i="4"/>
  <c r="DK22" i="4"/>
  <c r="DK23" i="4"/>
  <c r="DK24" i="4"/>
  <c r="DK27" i="4"/>
  <c r="DK28" i="4"/>
  <c r="DK29" i="4"/>
  <c r="DK30" i="4"/>
  <c r="DK33" i="4"/>
  <c r="DK34" i="4"/>
  <c r="DK35" i="4"/>
  <c r="DI4" i="4"/>
  <c r="DI5" i="4"/>
  <c r="DI6" i="4"/>
  <c r="DI9" i="4"/>
  <c r="DI10" i="4"/>
  <c r="DI11" i="4"/>
  <c r="DI12" i="4"/>
  <c r="DI15" i="4"/>
  <c r="DI16" i="4"/>
  <c r="DI17" i="4"/>
  <c r="DI18" i="4"/>
  <c r="DI21" i="4"/>
  <c r="DI22" i="4"/>
  <c r="DI23" i="4"/>
  <c r="DI24" i="4"/>
  <c r="DI27" i="4"/>
  <c r="DI28" i="4"/>
  <c r="DI29" i="4"/>
  <c r="DI30" i="4"/>
  <c r="DI33" i="4"/>
  <c r="DI34" i="4"/>
  <c r="DI35" i="4"/>
  <c r="DF4" i="4"/>
  <c r="DF5" i="4"/>
  <c r="DF6" i="4"/>
  <c r="DF9" i="4"/>
  <c r="DF10" i="4"/>
  <c r="DF11" i="4"/>
  <c r="DF12" i="4"/>
  <c r="DF15" i="4"/>
  <c r="DF16" i="4"/>
  <c r="DF17" i="4"/>
  <c r="DF18" i="4"/>
  <c r="DF21" i="4"/>
  <c r="DF22" i="4"/>
  <c r="DF23" i="4"/>
  <c r="DF24" i="4"/>
  <c r="DF27" i="4"/>
  <c r="DF28" i="4"/>
  <c r="DF29" i="4"/>
  <c r="DF30" i="4"/>
  <c r="DF33" i="4"/>
  <c r="DF34" i="4"/>
  <c r="DF35" i="4"/>
  <c r="DF36" i="4"/>
  <c r="DD4" i="4"/>
  <c r="DD5" i="4"/>
  <c r="DD6" i="4"/>
  <c r="DD9" i="4"/>
  <c r="DD10" i="4"/>
  <c r="DD11" i="4"/>
  <c r="DD12" i="4"/>
  <c r="DD15" i="4"/>
  <c r="DD16" i="4"/>
  <c r="DD17" i="4"/>
  <c r="DD18" i="4"/>
  <c r="DD21" i="4"/>
  <c r="DD22" i="4"/>
  <c r="DD23" i="4"/>
  <c r="DD24" i="4"/>
  <c r="DD27" i="4"/>
  <c r="DD28" i="4"/>
  <c r="DD29" i="4"/>
  <c r="DD30" i="4"/>
  <c r="DD33" i="4"/>
  <c r="DD34" i="4"/>
  <c r="DD35" i="4"/>
  <c r="DD36" i="4"/>
  <c r="DB4" i="4"/>
  <c r="DB5" i="4"/>
  <c r="DB6" i="4"/>
  <c r="DB9" i="4"/>
  <c r="DB10" i="4"/>
  <c r="DB11" i="4"/>
  <c r="DB12" i="4"/>
  <c r="DB15" i="4"/>
  <c r="DB16" i="4"/>
  <c r="DB17" i="4"/>
  <c r="DB18" i="4"/>
  <c r="DB21" i="4"/>
  <c r="DB22" i="4"/>
  <c r="DB23" i="4"/>
  <c r="DB24" i="4"/>
  <c r="DB27" i="4"/>
  <c r="DB28" i="4"/>
  <c r="DB29" i="4"/>
  <c r="DB30" i="4"/>
  <c r="DB33" i="4"/>
  <c r="DB34" i="4"/>
  <c r="DB35" i="4"/>
  <c r="CZ4" i="4"/>
  <c r="CZ5" i="4"/>
  <c r="CZ6" i="4"/>
  <c r="CZ9" i="4"/>
  <c r="CZ10" i="4"/>
  <c r="CZ11" i="4"/>
  <c r="CZ12" i="4"/>
  <c r="CZ15" i="4"/>
  <c r="CZ16" i="4"/>
  <c r="CZ17" i="4"/>
  <c r="CZ18" i="4"/>
  <c r="CZ21" i="4"/>
  <c r="CZ22" i="4"/>
  <c r="CZ23" i="4"/>
  <c r="CZ24" i="4"/>
  <c r="CZ27" i="4"/>
  <c r="CZ28" i="4"/>
  <c r="CZ29" i="4"/>
  <c r="CZ30" i="4"/>
  <c r="CZ33" i="4"/>
  <c r="CZ34" i="4"/>
  <c r="CZ35" i="4"/>
  <c r="EA4" i="4"/>
  <c r="EA5" i="4"/>
  <c r="EA6" i="4"/>
  <c r="EA9" i="4"/>
  <c r="EA10" i="4"/>
  <c r="EA11" i="4"/>
  <c r="EA12" i="4"/>
  <c r="EA15" i="4"/>
  <c r="EA16" i="4"/>
  <c r="EA17" i="4"/>
  <c r="EA18" i="4"/>
  <c r="EA21" i="4"/>
  <c r="EA22" i="4"/>
  <c r="EA23" i="4"/>
  <c r="EA24" i="4"/>
  <c r="EA27" i="4"/>
  <c r="EA28" i="4"/>
  <c r="EA29" i="4"/>
  <c r="EA30" i="4"/>
  <c r="EA33" i="4"/>
  <c r="EA34" i="4"/>
  <c r="EA35" i="4"/>
  <c r="EC4" i="4"/>
  <c r="EC5" i="4"/>
  <c r="EC6" i="4"/>
  <c r="EC9" i="4"/>
  <c r="EC10" i="4"/>
  <c r="EC11" i="4"/>
  <c r="EC12" i="4"/>
  <c r="EC15" i="4"/>
  <c r="EC16" i="4"/>
  <c r="EC17" i="4"/>
  <c r="EC18" i="4"/>
  <c r="EC21" i="4"/>
  <c r="EC22" i="4"/>
  <c r="EC23" i="4"/>
  <c r="EC24" i="4"/>
  <c r="EC27" i="4"/>
  <c r="EC28" i="4"/>
  <c r="EC29" i="4"/>
  <c r="EC30" i="4"/>
  <c r="EC33" i="4"/>
  <c r="EC34" i="4"/>
  <c r="EC35" i="4"/>
  <c r="EE4" i="4"/>
  <c r="EE5" i="4"/>
  <c r="EE6" i="4"/>
  <c r="EE9" i="4"/>
  <c r="EE10" i="4"/>
  <c r="EE11" i="4"/>
  <c r="EE12" i="4"/>
  <c r="EE15" i="4"/>
  <c r="EE16" i="4"/>
  <c r="EE17" i="4"/>
  <c r="EE18" i="4"/>
  <c r="EE21" i="4"/>
  <c r="EE22" i="4"/>
  <c r="EE23" i="4"/>
  <c r="EE24" i="4"/>
  <c r="EE27" i="4"/>
  <c r="EE28" i="4"/>
  <c r="EE29" i="4"/>
  <c r="EE30" i="4"/>
  <c r="EE33" i="4"/>
  <c r="EE34" i="4"/>
  <c r="EE35" i="4"/>
  <c r="EG4" i="4"/>
  <c r="EG5" i="4"/>
  <c r="EG6" i="4"/>
  <c r="EG9" i="4"/>
  <c r="EG10" i="4"/>
  <c r="EG11" i="4"/>
  <c r="EG12" i="4"/>
  <c r="EG15" i="4"/>
  <c r="EG16" i="4"/>
  <c r="EG17" i="4"/>
  <c r="EG18" i="4"/>
  <c r="EG21" i="4"/>
  <c r="EG22" i="4"/>
  <c r="EG23" i="4"/>
  <c r="EG24" i="4"/>
  <c r="EG27" i="4"/>
  <c r="EG28" i="4"/>
  <c r="EG29" i="4"/>
  <c r="EG30" i="4"/>
  <c r="EG33" i="4"/>
  <c r="EG34" i="4"/>
  <c r="EG35" i="4"/>
  <c r="EG3" i="4"/>
  <c r="EE3" i="4"/>
  <c r="EC3" i="4"/>
  <c r="EA3" i="4"/>
  <c r="DX3" i="4"/>
  <c r="DV3" i="4"/>
  <c r="DT3" i="4"/>
  <c r="DR3" i="4"/>
  <c r="DO3" i="4"/>
  <c r="DM3" i="4"/>
  <c r="DK3" i="4"/>
  <c r="DI3" i="4"/>
  <c r="DF3" i="4"/>
  <c r="DD3" i="4"/>
  <c r="DB3" i="4"/>
  <c r="CZ3" i="4"/>
  <c r="CU9" i="4"/>
  <c r="CU10" i="4"/>
  <c r="CU11" i="4"/>
  <c r="CU12" i="4"/>
  <c r="CU15" i="4"/>
  <c r="CU16" i="4"/>
  <c r="CU17" i="4"/>
  <c r="CU18" i="4"/>
  <c r="CU21" i="4"/>
  <c r="CU22" i="4"/>
  <c r="CU23" i="4"/>
  <c r="CU24" i="4"/>
  <c r="CU27" i="4"/>
  <c r="CU28" i="4"/>
  <c r="CU29" i="4"/>
  <c r="CU30" i="4"/>
  <c r="CU33" i="4"/>
  <c r="CU34" i="4"/>
  <c r="CU35" i="4"/>
  <c r="CU4" i="4"/>
  <c r="CU5" i="4"/>
  <c r="CU3" i="4"/>
  <c r="EF4" i="4"/>
  <c r="EF5" i="4"/>
  <c r="EF6" i="4"/>
  <c r="EF9" i="4"/>
  <c r="EF10" i="4"/>
  <c r="EF11" i="4"/>
  <c r="EF12" i="4"/>
  <c r="EF15" i="4"/>
  <c r="EF16" i="4"/>
  <c r="EF17" i="4"/>
  <c r="EF18" i="4"/>
  <c r="EF21" i="4"/>
  <c r="EF22" i="4"/>
  <c r="EF23" i="4"/>
  <c r="EF24" i="4"/>
  <c r="EF27" i="4"/>
  <c r="EF28" i="4"/>
  <c r="EF29" i="4"/>
  <c r="EF30" i="4"/>
  <c r="EF33" i="4"/>
  <c r="EF34" i="4"/>
  <c r="EF35" i="4"/>
  <c r="ED4" i="4"/>
  <c r="ED5" i="4"/>
  <c r="ED6" i="4"/>
  <c r="ED9" i="4"/>
  <c r="ED10" i="4"/>
  <c r="ED11" i="4"/>
  <c r="ED12" i="4"/>
  <c r="ED15" i="4"/>
  <c r="ED16" i="4"/>
  <c r="ED17" i="4"/>
  <c r="ED18" i="4"/>
  <c r="ED21" i="4"/>
  <c r="ED22" i="4"/>
  <c r="ED23" i="4"/>
  <c r="ED24" i="4"/>
  <c r="ED27" i="4"/>
  <c r="ED28" i="4"/>
  <c r="ED29" i="4"/>
  <c r="ED30" i="4"/>
  <c r="ED33" i="4"/>
  <c r="ED34" i="4"/>
  <c r="ED35" i="4"/>
  <c r="ED36" i="4"/>
  <c r="EB4" i="4"/>
  <c r="EB5" i="4"/>
  <c r="EB6" i="4"/>
  <c r="EB9" i="4"/>
  <c r="EB10" i="4"/>
  <c r="EB11" i="4"/>
  <c r="EB12" i="4"/>
  <c r="EB15" i="4"/>
  <c r="EB16" i="4"/>
  <c r="EB17" i="4"/>
  <c r="EB18" i="4"/>
  <c r="EB21" i="4"/>
  <c r="EB22" i="4"/>
  <c r="EB23" i="4"/>
  <c r="EB24" i="4"/>
  <c r="EB27" i="4"/>
  <c r="EB28" i="4"/>
  <c r="EB29" i="4"/>
  <c r="EB30" i="4"/>
  <c r="EB33" i="4"/>
  <c r="EB34" i="4"/>
  <c r="EB35" i="4"/>
  <c r="EB36" i="4"/>
  <c r="DZ4" i="4"/>
  <c r="DZ5" i="4"/>
  <c r="DZ6" i="4"/>
  <c r="DZ9" i="4"/>
  <c r="DZ10" i="4"/>
  <c r="DZ11" i="4"/>
  <c r="DZ12" i="4"/>
  <c r="DZ15" i="4"/>
  <c r="DZ16" i="4"/>
  <c r="DZ17" i="4"/>
  <c r="DZ18" i="4"/>
  <c r="DZ21" i="4"/>
  <c r="DZ22" i="4"/>
  <c r="DZ23" i="4"/>
  <c r="DZ24" i="4"/>
  <c r="DZ27" i="4"/>
  <c r="DZ28" i="4"/>
  <c r="DZ29" i="4"/>
  <c r="DZ30" i="4"/>
  <c r="DZ33" i="4"/>
  <c r="DZ34" i="4"/>
  <c r="DZ35" i="4"/>
  <c r="DZ36" i="4"/>
  <c r="DW4" i="4"/>
  <c r="DW5" i="4"/>
  <c r="DW6" i="4"/>
  <c r="DW9" i="4"/>
  <c r="DW10" i="4"/>
  <c r="DW11" i="4"/>
  <c r="DW12" i="4"/>
  <c r="DW15" i="4"/>
  <c r="DW16" i="4"/>
  <c r="DW17" i="4"/>
  <c r="DW18" i="4"/>
  <c r="DW21" i="4"/>
  <c r="DW22" i="4"/>
  <c r="DW23" i="4"/>
  <c r="DW24" i="4"/>
  <c r="DW27" i="4"/>
  <c r="DW28" i="4"/>
  <c r="DW29" i="4"/>
  <c r="DW30" i="4"/>
  <c r="DW33" i="4"/>
  <c r="DW34" i="4"/>
  <c r="DW35" i="4"/>
  <c r="DU4" i="4"/>
  <c r="DU5" i="4"/>
  <c r="DU6" i="4"/>
  <c r="DU9" i="4"/>
  <c r="DU10" i="4"/>
  <c r="DU11" i="4"/>
  <c r="DU12" i="4"/>
  <c r="DU15" i="4"/>
  <c r="DU16" i="4"/>
  <c r="DU17" i="4"/>
  <c r="DU18" i="4"/>
  <c r="DU21" i="4"/>
  <c r="DU22" i="4"/>
  <c r="DU23" i="4"/>
  <c r="DU24" i="4"/>
  <c r="DU27" i="4"/>
  <c r="DU28" i="4"/>
  <c r="DU29" i="4"/>
  <c r="DU30" i="4"/>
  <c r="DU33" i="4"/>
  <c r="DU34" i="4"/>
  <c r="DU35" i="4"/>
  <c r="DS4" i="4"/>
  <c r="DS5" i="4"/>
  <c r="DS9" i="4"/>
  <c r="DS10" i="4"/>
  <c r="DS11" i="4"/>
  <c r="DS12" i="4"/>
  <c r="DS15" i="4"/>
  <c r="DS16" i="4"/>
  <c r="DS17" i="4"/>
  <c r="DS18" i="4"/>
  <c r="DS21" i="4"/>
  <c r="DS22" i="4"/>
  <c r="DS23" i="4"/>
  <c r="DS24" i="4"/>
  <c r="DS27" i="4"/>
  <c r="DS28" i="4"/>
  <c r="DS29" i="4"/>
  <c r="DS30" i="4"/>
  <c r="DS33" i="4"/>
  <c r="DS34" i="4"/>
  <c r="DS35" i="4"/>
  <c r="DQ4" i="4"/>
  <c r="DQ5" i="4"/>
  <c r="DQ6" i="4"/>
  <c r="DQ9" i="4"/>
  <c r="DQ10" i="4"/>
  <c r="DQ11" i="4"/>
  <c r="DQ12" i="4"/>
  <c r="DQ15" i="4"/>
  <c r="DQ16" i="4"/>
  <c r="DQ17" i="4"/>
  <c r="DQ18" i="4"/>
  <c r="DQ21" i="4"/>
  <c r="DQ22" i="4"/>
  <c r="DQ23" i="4"/>
  <c r="DQ24" i="4"/>
  <c r="DQ27" i="4"/>
  <c r="DQ28" i="4"/>
  <c r="DQ29" i="4"/>
  <c r="DQ30" i="4"/>
  <c r="DQ33" i="4"/>
  <c r="DQ34" i="4"/>
  <c r="DQ35" i="4"/>
  <c r="DN4" i="4"/>
  <c r="DN5" i="4"/>
  <c r="DN9" i="4"/>
  <c r="DN10" i="4"/>
  <c r="DN11" i="4"/>
  <c r="DN12" i="4"/>
  <c r="DN15" i="4"/>
  <c r="DN16" i="4"/>
  <c r="DN17" i="4"/>
  <c r="DN18" i="4"/>
  <c r="DN21" i="4"/>
  <c r="DN22" i="4"/>
  <c r="DN23" i="4"/>
  <c r="DN24" i="4"/>
  <c r="DN27" i="4"/>
  <c r="DN28" i="4"/>
  <c r="DN29" i="4"/>
  <c r="DN30" i="4"/>
  <c r="DN33" i="4"/>
  <c r="DN34" i="4"/>
  <c r="DN35" i="4"/>
  <c r="DL4" i="4"/>
  <c r="DL5" i="4"/>
  <c r="DL9" i="4"/>
  <c r="DL10" i="4"/>
  <c r="DL11" i="4"/>
  <c r="DL12" i="4"/>
  <c r="DL15" i="4"/>
  <c r="DL16" i="4"/>
  <c r="DL17" i="4"/>
  <c r="DL18" i="4"/>
  <c r="DL21" i="4"/>
  <c r="DL22" i="4"/>
  <c r="DL23" i="4"/>
  <c r="DL24" i="4"/>
  <c r="DL27" i="4"/>
  <c r="DL28" i="4"/>
  <c r="DL29" i="4"/>
  <c r="DL30" i="4"/>
  <c r="DL33" i="4"/>
  <c r="DL34" i="4"/>
  <c r="DL35" i="4"/>
  <c r="DJ4" i="4"/>
  <c r="DJ5" i="4"/>
  <c r="DJ6" i="4"/>
  <c r="DJ9" i="4"/>
  <c r="DJ10" i="4"/>
  <c r="DJ11" i="4"/>
  <c r="DJ12" i="4"/>
  <c r="DJ15" i="4"/>
  <c r="DJ16" i="4"/>
  <c r="DJ17" i="4"/>
  <c r="DJ18" i="4"/>
  <c r="DJ21" i="4"/>
  <c r="DJ22" i="4"/>
  <c r="DJ23" i="4"/>
  <c r="DJ24" i="4"/>
  <c r="DJ27" i="4"/>
  <c r="DJ28" i="4"/>
  <c r="DJ29" i="4"/>
  <c r="DJ30" i="4"/>
  <c r="DJ33" i="4"/>
  <c r="DJ34" i="4"/>
  <c r="DJ35" i="4"/>
  <c r="DJ36" i="4"/>
  <c r="DJ37" i="4"/>
  <c r="DJ38" i="4"/>
  <c r="DH4" i="4"/>
  <c r="DH5" i="4"/>
  <c r="DH6" i="4"/>
  <c r="DH9" i="4"/>
  <c r="DH10" i="4"/>
  <c r="DH11" i="4"/>
  <c r="DH12" i="4"/>
  <c r="DH15" i="4"/>
  <c r="DH16" i="4"/>
  <c r="DH17" i="4"/>
  <c r="DH18" i="4"/>
  <c r="DH21" i="4"/>
  <c r="DH22" i="4"/>
  <c r="DH23" i="4"/>
  <c r="DH24" i="4"/>
  <c r="DH27" i="4"/>
  <c r="DH28" i="4"/>
  <c r="DH29" i="4"/>
  <c r="DH30" i="4"/>
  <c r="DH33" i="4"/>
  <c r="DH34" i="4"/>
  <c r="DH35" i="4"/>
  <c r="DE4" i="4"/>
  <c r="DE5" i="4"/>
  <c r="DE6" i="4"/>
  <c r="DE9" i="4"/>
  <c r="DE10" i="4"/>
  <c r="DE11" i="4"/>
  <c r="DE12" i="4"/>
  <c r="DE15" i="4"/>
  <c r="DE16" i="4"/>
  <c r="DE17" i="4"/>
  <c r="DE18" i="4"/>
  <c r="DE21" i="4"/>
  <c r="DE22" i="4"/>
  <c r="DE23" i="4"/>
  <c r="DE24" i="4"/>
  <c r="DE27" i="4"/>
  <c r="DE28" i="4"/>
  <c r="DE29" i="4"/>
  <c r="DE30" i="4"/>
  <c r="DE33" i="4"/>
  <c r="DE34" i="4"/>
  <c r="DE35" i="4"/>
  <c r="DC4" i="4"/>
  <c r="DC5" i="4"/>
  <c r="DC6" i="4"/>
  <c r="DC9" i="4"/>
  <c r="DC10" i="4"/>
  <c r="DC11" i="4"/>
  <c r="DC12" i="4"/>
  <c r="DC15" i="4"/>
  <c r="DC16" i="4"/>
  <c r="DC17" i="4"/>
  <c r="DC18" i="4"/>
  <c r="DC21" i="4"/>
  <c r="DC22" i="4"/>
  <c r="DC23" i="4"/>
  <c r="DC24" i="4"/>
  <c r="DC27" i="4"/>
  <c r="DC28" i="4"/>
  <c r="DC29" i="4"/>
  <c r="DC30" i="4"/>
  <c r="DC33" i="4"/>
  <c r="DC34" i="4"/>
  <c r="DC35" i="4"/>
  <c r="DA4" i="4"/>
  <c r="DA5" i="4"/>
  <c r="DA6" i="4"/>
  <c r="DA9" i="4"/>
  <c r="DA10" i="4"/>
  <c r="DA11" i="4"/>
  <c r="DA12" i="4"/>
  <c r="DA15" i="4"/>
  <c r="DA16" i="4"/>
  <c r="DA17" i="4"/>
  <c r="DA18" i="4"/>
  <c r="DA21" i="4"/>
  <c r="DA22" i="4"/>
  <c r="DA23" i="4"/>
  <c r="DA24" i="4"/>
  <c r="DA27" i="4"/>
  <c r="DA28" i="4"/>
  <c r="DA29" i="4"/>
  <c r="DA30" i="4"/>
  <c r="DA33" i="4"/>
  <c r="DA34" i="4"/>
  <c r="DA35" i="4"/>
  <c r="CY4" i="4"/>
  <c r="CY5" i="4"/>
  <c r="CY6" i="4"/>
  <c r="CY9" i="4"/>
  <c r="CY10" i="4"/>
  <c r="CY11" i="4"/>
  <c r="CY12" i="4"/>
  <c r="CY15" i="4"/>
  <c r="CY16" i="4"/>
  <c r="CY17" i="4"/>
  <c r="CY18" i="4"/>
  <c r="CY21" i="4"/>
  <c r="CY22" i="4"/>
  <c r="CY23" i="4"/>
  <c r="CY24" i="4"/>
  <c r="CY27" i="4"/>
  <c r="CY28" i="4"/>
  <c r="CY29" i="4"/>
  <c r="CY30" i="4"/>
  <c r="CY33" i="4"/>
  <c r="CY34" i="4"/>
  <c r="CY35" i="4"/>
  <c r="CV4" i="4"/>
  <c r="CV5" i="4"/>
  <c r="CV6" i="4"/>
  <c r="CV9" i="4"/>
  <c r="CV10" i="4"/>
  <c r="CV11" i="4"/>
  <c r="CV12" i="4"/>
  <c r="CV15" i="4"/>
  <c r="CV16" i="4"/>
  <c r="CV17" i="4"/>
  <c r="CV18" i="4"/>
  <c r="CV21" i="4"/>
  <c r="CV22" i="4"/>
  <c r="CV23" i="4"/>
  <c r="CV24" i="4"/>
  <c r="CV27" i="4"/>
  <c r="CV28" i="4"/>
  <c r="CV29" i="4"/>
  <c r="CV30" i="4"/>
  <c r="CV33" i="4"/>
  <c r="CV34" i="4"/>
  <c r="CV35" i="4"/>
  <c r="CV36" i="4"/>
  <c r="CV37" i="4"/>
  <c r="CV38" i="4"/>
  <c r="CT4" i="4"/>
  <c r="CT5" i="4"/>
  <c r="CT6" i="4"/>
  <c r="CT9" i="4"/>
  <c r="CT10" i="4"/>
  <c r="CT11" i="4"/>
  <c r="CT12" i="4"/>
  <c r="CT15" i="4"/>
  <c r="CT16" i="4"/>
  <c r="CT17" i="4"/>
  <c r="CT18" i="4"/>
  <c r="CT21" i="4"/>
  <c r="CT22" i="4"/>
  <c r="CT23" i="4"/>
  <c r="CT24" i="4"/>
  <c r="CT27" i="4"/>
  <c r="CT28" i="4"/>
  <c r="CT29" i="4"/>
  <c r="CT30" i="4"/>
  <c r="CT33" i="4"/>
  <c r="CT34" i="4"/>
  <c r="CT35" i="4"/>
  <c r="EF3" i="4"/>
  <c r="ED3" i="4"/>
  <c r="EB3" i="4"/>
  <c r="DZ3" i="4"/>
  <c r="DW3" i="4"/>
  <c r="DU3" i="4"/>
  <c r="DS3" i="4"/>
  <c r="DQ3" i="4"/>
  <c r="DN3" i="4"/>
  <c r="DL3" i="4"/>
  <c r="DJ3" i="4"/>
  <c r="DH3" i="4"/>
  <c r="DE3" i="4"/>
  <c r="DC3" i="4"/>
  <c r="DA3" i="4"/>
  <c r="CY3" i="4"/>
  <c r="CV3" i="4"/>
  <c r="CT3" i="4"/>
  <c r="CR34" i="4"/>
  <c r="CR35" i="4"/>
  <c r="CS4" i="4"/>
  <c r="CS5" i="4"/>
  <c r="CS9" i="4"/>
  <c r="CS10" i="4"/>
  <c r="CS11" i="4"/>
  <c r="CS12" i="4"/>
  <c r="CS15" i="4"/>
  <c r="CS16" i="4"/>
  <c r="CS17" i="4"/>
  <c r="CS18" i="4"/>
  <c r="CS21" i="4"/>
  <c r="CS22" i="4"/>
  <c r="CS23" i="4"/>
  <c r="CS24" i="4"/>
  <c r="CS27" i="4"/>
  <c r="CS28" i="4"/>
  <c r="CS29" i="4"/>
  <c r="CS30" i="4"/>
  <c r="CS33" i="4"/>
  <c r="CS34" i="4"/>
  <c r="CS35" i="4"/>
  <c r="CS3" i="4"/>
  <c r="CR4" i="4"/>
  <c r="CR5" i="4"/>
  <c r="CR6" i="4"/>
  <c r="CR9" i="4"/>
  <c r="CR10" i="4"/>
  <c r="CR11" i="4"/>
  <c r="CR12" i="4"/>
  <c r="CR15" i="4"/>
  <c r="CR16" i="4"/>
  <c r="CR17" i="4"/>
  <c r="CR18" i="4"/>
  <c r="CR21" i="4"/>
  <c r="CR22" i="4"/>
  <c r="CR23" i="4"/>
  <c r="CR24" i="4"/>
  <c r="CR27" i="4"/>
  <c r="CR28" i="4"/>
  <c r="CR29" i="4"/>
  <c r="CR30" i="4"/>
  <c r="CR33" i="4"/>
  <c r="CQ4" i="4"/>
  <c r="CQ5" i="4"/>
  <c r="CQ6" i="4"/>
  <c r="CQ9" i="4"/>
  <c r="CQ10" i="4"/>
  <c r="CQ11" i="4"/>
  <c r="CQ12" i="4"/>
  <c r="CQ15" i="4"/>
  <c r="CQ16" i="4"/>
  <c r="CQ17" i="4"/>
  <c r="CQ18" i="4"/>
  <c r="CQ21" i="4"/>
  <c r="CQ22" i="4"/>
  <c r="CQ23" i="4"/>
  <c r="CQ24" i="4"/>
  <c r="CQ27" i="4"/>
  <c r="CQ28" i="4"/>
  <c r="CQ29" i="4"/>
  <c r="CQ30" i="4"/>
  <c r="CQ33" i="4"/>
  <c r="CQ34" i="4"/>
  <c r="CQ35" i="4"/>
  <c r="CQ36" i="4"/>
  <c r="CP6" i="4"/>
  <c r="CP9" i="4"/>
  <c r="CP10" i="4"/>
  <c r="CP11" i="4"/>
  <c r="CP12" i="4"/>
  <c r="CP15" i="4"/>
  <c r="CP16" i="4"/>
  <c r="CP17" i="4"/>
  <c r="CP18" i="4"/>
  <c r="CP21" i="4"/>
  <c r="CP22" i="4"/>
  <c r="CP23" i="4"/>
  <c r="CP24" i="4"/>
  <c r="CP27" i="4"/>
  <c r="CP28" i="4"/>
  <c r="CP29" i="4"/>
  <c r="CP30" i="4"/>
  <c r="CP33" i="4"/>
  <c r="CP34" i="4"/>
  <c r="CP35" i="4"/>
  <c r="CP4" i="4"/>
  <c r="CP5" i="4"/>
  <c r="CL5" i="4"/>
  <c r="R77" i="5" l="1"/>
  <c r="N77" i="5"/>
  <c r="M71" i="5"/>
  <c r="N25" i="6"/>
  <c r="N13" i="6"/>
  <c r="N19" i="6"/>
  <c r="N15" i="6"/>
  <c r="N21" i="6"/>
  <c r="N20" i="6"/>
  <c r="N14" i="6"/>
  <c r="AA86" i="5"/>
  <c r="W85" i="5"/>
  <c r="AA85" i="5"/>
  <c r="AA77" i="5"/>
  <c r="AF77" i="5"/>
  <c r="Y77" i="5"/>
  <c r="AF86" i="5"/>
  <c r="Y85" i="5"/>
  <c r="AD86" i="5"/>
  <c r="AC86" i="5"/>
  <c r="W77" i="5"/>
  <c r="AB77" i="5"/>
  <c r="AE71" i="5"/>
  <c r="AE86" i="5" s="1"/>
  <c r="W71" i="5"/>
  <c r="AF65" i="5"/>
  <c r="Z65" i="5"/>
  <c r="W86" i="5"/>
  <c r="AD77" i="5"/>
  <c r="X77" i="5"/>
  <c r="Y86" i="5"/>
  <c r="X86" i="5"/>
  <c r="AE77" i="5"/>
  <c r="AE87" i="5" s="1"/>
  <c r="Z77" i="5"/>
  <c r="AB71" i="5"/>
  <c r="AB86" i="5" s="1"/>
  <c r="AC71" i="5"/>
  <c r="AC65" i="5"/>
  <c r="X65" i="5"/>
  <c r="X85" i="5" s="1"/>
  <c r="N79" i="5"/>
  <c r="N87" i="5" s="1"/>
  <c r="P79" i="5"/>
  <c r="S79" i="5"/>
  <c r="T79" i="5"/>
  <c r="L79" i="5"/>
  <c r="M79" i="5"/>
  <c r="R73" i="5"/>
  <c r="AC79" i="5"/>
  <c r="AC87" i="5" s="1"/>
  <c r="AD79" i="5"/>
  <c r="AD87" i="5" s="1"/>
  <c r="R67" i="5"/>
  <c r="R85" i="5" s="1"/>
  <c r="K73" i="5"/>
  <c r="T73" i="5"/>
  <c r="O73" i="5"/>
  <c r="AF79" i="5"/>
  <c r="AE79" i="5"/>
  <c r="Z79" i="5"/>
  <c r="Z87" i="5" s="1"/>
  <c r="N67" i="5"/>
  <c r="N85" i="5" s="1"/>
  <c r="L67" i="5"/>
  <c r="L85" i="5" s="1"/>
  <c r="K67" i="5"/>
  <c r="K85" i="5" s="1"/>
  <c r="L87" i="5"/>
  <c r="Q73" i="5"/>
  <c r="Q86" i="5" s="1"/>
  <c r="P73" i="5"/>
  <c r="K79" i="5"/>
  <c r="Z67" i="5"/>
  <c r="Z85" i="5" s="1"/>
  <c r="AF67" i="5"/>
  <c r="AF85" i="5" s="1"/>
  <c r="AE67" i="5"/>
  <c r="AE85" i="5" s="1"/>
  <c r="AB79" i="5"/>
  <c r="AB87" i="5" s="1"/>
  <c r="AA79" i="5"/>
  <c r="AA87" i="5" s="1"/>
  <c r="Q67" i="5"/>
  <c r="Q85" i="5" s="1"/>
  <c r="T67" i="5"/>
  <c r="T85" i="5" s="1"/>
  <c r="S67" i="5"/>
  <c r="S85" i="5" s="1"/>
  <c r="S73" i="5"/>
  <c r="N73" i="5"/>
  <c r="M73" i="5"/>
  <c r="M86" i="5" s="1"/>
  <c r="O79" i="5"/>
  <c r="R79" i="5"/>
  <c r="R87" i="5" s="1"/>
  <c r="AC67" i="5"/>
  <c r="AC85" i="5" s="1"/>
  <c r="AB67" i="5"/>
  <c r="AB85" i="5" s="1"/>
  <c r="Y79" i="5"/>
  <c r="X79" i="5"/>
  <c r="X87" i="5" s="1"/>
  <c r="M67" i="5"/>
  <c r="M85" i="5" s="1"/>
  <c r="P67" i="5"/>
  <c r="P85" i="5" s="1"/>
  <c r="O71" i="5"/>
  <c r="P71" i="5"/>
  <c r="T77" i="5"/>
  <c r="T71" i="5"/>
  <c r="R71" i="5"/>
  <c r="S71" i="5"/>
  <c r="S77" i="5"/>
  <c r="M77" i="5"/>
  <c r="M87" i="5" s="1"/>
  <c r="P77" i="5"/>
  <c r="P87" i="5" s="1"/>
  <c r="K71" i="5"/>
  <c r="Q77" i="5"/>
  <c r="Q87" i="5" s="1"/>
  <c r="L71" i="5"/>
  <c r="L86" i="5" s="1"/>
  <c r="N71" i="5"/>
  <c r="K77" i="5"/>
  <c r="O77" i="5"/>
  <c r="AV9" i="4"/>
  <c r="CL4" i="4"/>
  <c r="CL6" i="4"/>
  <c r="CL7" i="4"/>
  <c r="CL9" i="4"/>
  <c r="CL10" i="4"/>
  <c r="CL11" i="4"/>
  <c r="CL12" i="4"/>
  <c r="CL13" i="4"/>
  <c r="CL15" i="4"/>
  <c r="CL16" i="4"/>
  <c r="CL17" i="4"/>
  <c r="CL18" i="4"/>
  <c r="CL19" i="4"/>
  <c r="CL21" i="4"/>
  <c r="CL22" i="4"/>
  <c r="CL23" i="4"/>
  <c r="CL24" i="4"/>
  <c r="CL25" i="4"/>
  <c r="CL27" i="4"/>
  <c r="CL28" i="4"/>
  <c r="CL29" i="4"/>
  <c r="CL30" i="4"/>
  <c r="CL31" i="4"/>
  <c r="CL33" i="4"/>
  <c r="CL34" i="4"/>
  <c r="CL35" i="4"/>
  <c r="CL3" i="4"/>
  <c r="CJ4" i="4"/>
  <c r="CJ5" i="4"/>
  <c r="CJ6" i="4"/>
  <c r="CJ7" i="4"/>
  <c r="CJ9" i="4"/>
  <c r="CJ10" i="4"/>
  <c r="CJ11" i="4"/>
  <c r="CJ12" i="4"/>
  <c r="CJ13" i="4"/>
  <c r="CJ15" i="4"/>
  <c r="CJ16" i="4"/>
  <c r="CJ17" i="4"/>
  <c r="CJ18" i="4"/>
  <c r="CJ19" i="4"/>
  <c r="CJ21" i="4"/>
  <c r="CJ22" i="4"/>
  <c r="CJ23" i="4"/>
  <c r="CJ24" i="4"/>
  <c r="CJ25" i="4"/>
  <c r="CJ27" i="4"/>
  <c r="CJ28" i="4"/>
  <c r="CJ29" i="4"/>
  <c r="CJ30" i="4"/>
  <c r="CJ31" i="4"/>
  <c r="CJ33" i="4"/>
  <c r="CJ34" i="4"/>
  <c r="CJ35" i="4"/>
  <c r="CJ3" i="4"/>
  <c r="CH4" i="4"/>
  <c r="CH5" i="4"/>
  <c r="CH6" i="4"/>
  <c r="CH7" i="4"/>
  <c r="CH9" i="4"/>
  <c r="CH10" i="4"/>
  <c r="CH11" i="4"/>
  <c r="CH12" i="4"/>
  <c r="CH13" i="4"/>
  <c r="CH15" i="4"/>
  <c r="CH16" i="4"/>
  <c r="CH17" i="4"/>
  <c r="CH18" i="4"/>
  <c r="CH19" i="4"/>
  <c r="CH21" i="4"/>
  <c r="CH22" i="4"/>
  <c r="CH23" i="4"/>
  <c r="CH24" i="4"/>
  <c r="CH25" i="4"/>
  <c r="CH27" i="4"/>
  <c r="CH28" i="4"/>
  <c r="CH29" i="4"/>
  <c r="CH30" i="4"/>
  <c r="CH31" i="4"/>
  <c r="CH33" i="4"/>
  <c r="CH34" i="4"/>
  <c r="CH35" i="4"/>
  <c r="CH36" i="4"/>
  <c r="CH37" i="4"/>
  <c r="CH38" i="4"/>
  <c r="CH3" i="4"/>
  <c r="CF4" i="4"/>
  <c r="CF5" i="4"/>
  <c r="CF6" i="4"/>
  <c r="CF9" i="4"/>
  <c r="CF10" i="4"/>
  <c r="CF11" i="4"/>
  <c r="CF12" i="4"/>
  <c r="CF15" i="4"/>
  <c r="CF16" i="4"/>
  <c r="CF17" i="4"/>
  <c r="CF18" i="4"/>
  <c r="CF21" i="4"/>
  <c r="CF22" i="4"/>
  <c r="CF23" i="4"/>
  <c r="CF24" i="4"/>
  <c r="CF27" i="4"/>
  <c r="CF28" i="4"/>
  <c r="CF29" i="4"/>
  <c r="CF30" i="4"/>
  <c r="CF33" i="4"/>
  <c r="CF34" i="4"/>
  <c r="CF35" i="4"/>
  <c r="CF36" i="4"/>
  <c r="CF37" i="4"/>
  <c r="CF38" i="4"/>
  <c r="CF3" i="4"/>
  <c r="CC4" i="4"/>
  <c r="CC5" i="4"/>
  <c r="CC6" i="4"/>
  <c r="CC7" i="4"/>
  <c r="CC9" i="4"/>
  <c r="CC10" i="4"/>
  <c r="CC11" i="4"/>
  <c r="CC12" i="4"/>
  <c r="CC13" i="4"/>
  <c r="CC15" i="4"/>
  <c r="CC16" i="4"/>
  <c r="CC17" i="4"/>
  <c r="CC18" i="4"/>
  <c r="CC19" i="4"/>
  <c r="CC21" i="4"/>
  <c r="CC22" i="4"/>
  <c r="CC23" i="4"/>
  <c r="CC24" i="4"/>
  <c r="CC25" i="4"/>
  <c r="CC27" i="4"/>
  <c r="CC28" i="4"/>
  <c r="CC29" i="4"/>
  <c r="CC30" i="4"/>
  <c r="CC31" i="4"/>
  <c r="CC33" i="4"/>
  <c r="CC34" i="4"/>
  <c r="CC35" i="4"/>
  <c r="CC36" i="4"/>
  <c r="CA4" i="4"/>
  <c r="CA5" i="4"/>
  <c r="CA6" i="4"/>
  <c r="CA7" i="4"/>
  <c r="CA9" i="4"/>
  <c r="CA10" i="4"/>
  <c r="CA11" i="4"/>
  <c r="CA12" i="4"/>
  <c r="CA13" i="4"/>
  <c r="CA15" i="4"/>
  <c r="CA16" i="4"/>
  <c r="CA17" i="4"/>
  <c r="CA18" i="4"/>
  <c r="CA19" i="4"/>
  <c r="CA21" i="4"/>
  <c r="CA22" i="4"/>
  <c r="CA23" i="4"/>
  <c r="CA24" i="4"/>
  <c r="CA25" i="4"/>
  <c r="CA27" i="4"/>
  <c r="CA28" i="4"/>
  <c r="CA29" i="4"/>
  <c r="CA30" i="4"/>
  <c r="CA31" i="4"/>
  <c r="CA33" i="4"/>
  <c r="CA34" i="4"/>
  <c r="CA35" i="4"/>
  <c r="CA36" i="4"/>
  <c r="CA37" i="4"/>
  <c r="CA3" i="4"/>
  <c r="CC3" i="4"/>
  <c r="BY7" i="4"/>
  <c r="BY9" i="4"/>
  <c r="BY10" i="4"/>
  <c r="BY11" i="4"/>
  <c r="BY12" i="4"/>
  <c r="BY13" i="4"/>
  <c r="BY15" i="4"/>
  <c r="BY16" i="4"/>
  <c r="BY17" i="4"/>
  <c r="BY18" i="4"/>
  <c r="BY19" i="4"/>
  <c r="BY21" i="4"/>
  <c r="BY22" i="4"/>
  <c r="BY23" i="4"/>
  <c r="BY24" i="4"/>
  <c r="BY25" i="4"/>
  <c r="BY27" i="4"/>
  <c r="BY28" i="4"/>
  <c r="BY29" i="4"/>
  <c r="BY30" i="4"/>
  <c r="BY31" i="4"/>
  <c r="BY33" i="4"/>
  <c r="BY34" i="4"/>
  <c r="BY35" i="4"/>
  <c r="BY4" i="4"/>
  <c r="BY5" i="4"/>
  <c r="BY6" i="4"/>
  <c r="BY3" i="4"/>
  <c r="BW4" i="4"/>
  <c r="BW5" i="4"/>
  <c r="BW6" i="4"/>
  <c r="BW9" i="4"/>
  <c r="BW10" i="4"/>
  <c r="BW11" i="4"/>
  <c r="BW12" i="4"/>
  <c r="BW15" i="4"/>
  <c r="BW16" i="4"/>
  <c r="BW17" i="4"/>
  <c r="BW18" i="4"/>
  <c r="BW21" i="4"/>
  <c r="BW22" i="4"/>
  <c r="BW23" i="4"/>
  <c r="BW24" i="4"/>
  <c r="BW27" i="4"/>
  <c r="BW28" i="4"/>
  <c r="BW29" i="4"/>
  <c r="BW30" i="4"/>
  <c r="BW33" i="4"/>
  <c r="BW34" i="4"/>
  <c r="BW35" i="4"/>
  <c r="BW3" i="4"/>
  <c r="BT4" i="4"/>
  <c r="BT5" i="4"/>
  <c r="BT6" i="4"/>
  <c r="BT7" i="4"/>
  <c r="BT9" i="4"/>
  <c r="BT10" i="4"/>
  <c r="BT11" i="4"/>
  <c r="BT12" i="4"/>
  <c r="BT13" i="4"/>
  <c r="BT15" i="4"/>
  <c r="BT16" i="4"/>
  <c r="BT17" i="4"/>
  <c r="BT18" i="4"/>
  <c r="BT19" i="4"/>
  <c r="BT21" i="4"/>
  <c r="BT22" i="4"/>
  <c r="BT23" i="4"/>
  <c r="BT24" i="4"/>
  <c r="BT25" i="4"/>
  <c r="BT27" i="4"/>
  <c r="BT28" i="4"/>
  <c r="BT29" i="4"/>
  <c r="BT30" i="4"/>
  <c r="BT31" i="4"/>
  <c r="BT33" i="4"/>
  <c r="BT34" i="4"/>
  <c r="BT35" i="4"/>
  <c r="BT36" i="4"/>
  <c r="BT37" i="4"/>
  <c r="BT38" i="4"/>
  <c r="BT3" i="4"/>
  <c r="BR4" i="4"/>
  <c r="BR5" i="4"/>
  <c r="BR6" i="4"/>
  <c r="BR7" i="4"/>
  <c r="BR9" i="4"/>
  <c r="BR10" i="4"/>
  <c r="BR11" i="4"/>
  <c r="BR12" i="4"/>
  <c r="BR13" i="4"/>
  <c r="BR15" i="4"/>
  <c r="BR16" i="4"/>
  <c r="BR17" i="4"/>
  <c r="BR18" i="4"/>
  <c r="BR19" i="4"/>
  <c r="BR21" i="4"/>
  <c r="BR22" i="4"/>
  <c r="BR23" i="4"/>
  <c r="BR24" i="4"/>
  <c r="BR25" i="4"/>
  <c r="BR27" i="4"/>
  <c r="BR28" i="4"/>
  <c r="BR29" i="4"/>
  <c r="BR30" i="4"/>
  <c r="BR31" i="4"/>
  <c r="BR33" i="4"/>
  <c r="BR34" i="4"/>
  <c r="BR35" i="4"/>
  <c r="BR36" i="4"/>
  <c r="BR37" i="4"/>
  <c r="BR38" i="4"/>
  <c r="BR3" i="4"/>
  <c r="BP4" i="4"/>
  <c r="BP5" i="4"/>
  <c r="BP6" i="4"/>
  <c r="BP7" i="4"/>
  <c r="BP9" i="4"/>
  <c r="BP10" i="4"/>
  <c r="BP11" i="4"/>
  <c r="BP12" i="4"/>
  <c r="BP13" i="4"/>
  <c r="BP15" i="4"/>
  <c r="BP16" i="4"/>
  <c r="BP17" i="4"/>
  <c r="BP18" i="4"/>
  <c r="BP19" i="4"/>
  <c r="BP21" i="4"/>
  <c r="BP22" i="4"/>
  <c r="BP23" i="4"/>
  <c r="BP24" i="4"/>
  <c r="BP25" i="4"/>
  <c r="BP27" i="4"/>
  <c r="BP28" i="4"/>
  <c r="BP29" i="4"/>
  <c r="BP30" i="4"/>
  <c r="BP31" i="4"/>
  <c r="BP33" i="4"/>
  <c r="BP34" i="4"/>
  <c r="BP35" i="4"/>
  <c r="BP36" i="4"/>
  <c r="BN6" i="4"/>
  <c r="BN9" i="4"/>
  <c r="BN10" i="4"/>
  <c r="BN11" i="4"/>
  <c r="BN12" i="4"/>
  <c r="BN15" i="4"/>
  <c r="BN16" i="4"/>
  <c r="BN17" i="4"/>
  <c r="BN18" i="4"/>
  <c r="BN21" i="4"/>
  <c r="BN22" i="4"/>
  <c r="BN23" i="4"/>
  <c r="BN24" i="4"/>
  <c r="BN27" i="4"/>
  <c r="BN28" i="4"/>
  <c r="BN29" i="4"/>
  <c r="BN30" i="4"/>
  <c r="BN33" i="4"/>
  <c r="BN34" i="4"/>
  <c r="BN35" i="4"/>
  <c r="BN4" i="4"/>
  <c r="BN5" i="4"/>
  <c r="BN3" i="4"/>
  <c r="BK35" i="4"/>
  <c r="BK4" i="4"/>
  <c r="BK5" i="4"/>
  <c r="BK6" i="4"/>
  <c r="BK7" i="4"/>
  <c r="BK9" i="4"/>
  <c r="BK10" i="4"/>
  <c r="BK11" i="4"/>
  <c r="BK12" i="4"/>
  <c r="BK13" i="4"/>
  <c r="BK15" i="4"/>
  <c r="BK16" i="4"/>
  <c r="BK17" i="4"/>
  <c r="BK18" i="4"/>
  <c r="BK19" i="4"/>
  <c r="BK21" i="4"/>
  <c r="BK22" i="4"/>
  <c r="BK23" i="4"/>
  <c r="BK24" i="4"/>
  <c r="BK25" i="4"/>
  <c r="BK27" i="4"/>
  <c r="BK28" i="4"/>
  <c r="BK29" i="4"/>
  <c r="BK30" i="4"/>
  <c r="BK31" i="4"/>
  <c r="BK33" i="4"/>
  <c r="BK34" i="4"/>
  <c r="BK3" i="4"/>
  <c r="BI3" i="4"/>
  <c r="BI4" i="4"/>
  <c r="BI5" i="4"/>
  <c r="BI6" i="4"/>
  <c r="BI7" i="4"/>
  <c r="BI9" i="4"/>
  <c r="BI10" i="4"/>
  <c r="BI11" i="4"/>
  <c r="BI12" i="4"/>
  <c r="BI13" i="4"/>
  <c r="BI15" i="4"/>
  <c r="BI16" i="4"/>
  <c r="BI17" i="4"/>
  <c r="BI18" i="4"/>
  <c r="BI19" i="4"/>
  <c r="BI21" i="4"/>
  <c r="BI22" i="4"/>
  <c r="BI23" i="4"/>
  <c r="BI24" i="4"/>
  <c r="BI25" i="4"/>
  <c r="BI27" i="4"/>
  <c r="BI28" i="4"/>
  <c r="BI29" i="4"/>
  <c r="BI30" i="4"/>
  <c r="BI31" i="4"/>
  <c r="BI33" i="4"/>
  <c r="BI34" i="4"/>
  <c r="BI35" i="4"/>
  <c r="BI36" i="4"/>
  <c r="BG4" i="4"/>
  <c r="BG5" i="4"/>
  <c r="BG6" i="4"/>
  <c r="BG7" i="4"/>
  <c r="BG9" i="4"/>
  <c r="BG10" i="4"/>
  <c r="BG11" i="4"/>
  <c r="BG12" i="4"/>
  <c r="BG13" i="4"/>
  <c r="BG15" i="4"/>
  <c r="BG16" i="4"/>
  <c r="BG17" i="4"/>
  <c r="BG18" i="4"/>
  <c r="BG19" i="4"/>
  <c r="BG21" i="4"/>
  <c r="BG22" i="4"/>
  <c r="BG23" i="4"/>
  <c r="BG24" i="4"/>
  <c r="BG25" i="4"/>
  <c r="BG27" i="4"/>
  <c r="BG28" i="4"/>
  <c r="BG29" i="4"/>
  <c r="BG30" i="4"/>
  <c r="BG31" i="4"/>
  <c r="BG33" i="4"/>
  <c r="BG34" i="4"/>
  <c r="BG35" i="4"/>
  <c r="BG3" i="4"/>
  <c r="BE4" i="4"/>
  <c r="BE5" i="4"/>
  <c r="BE6" i="4"/>
  <c r="BE9" i="4"/>
  <c r="BE10" i="4"/>
  <c r="BE11" i="4"/>
  <c r="BE12" i="4"/>
  <c r="BE15" i="4"/>
  <c r="BE16" i="4"/>
  <c r="BE17" i="4"/>
  <c r="BE18" i="4"/>
  <c r="BE21" i="4"/>
  <c r="BE22" i="4"/>
  <c r="BE23" i="4"/>
  <c r="BE24" i="4"/>
  <c r="BE27" i="4"/>
  <c r="BE28" i="4"/>
  <c r="BE29" i="4"/>
  <c r="BE30" i="4"/>
  <c r="BE33" i="4"/>
  <c r="BE34" i="4"/>
  <c r="BE35" i="4"/>
  <c r="BE3" i="4"/>
  <c r="BB4" i="4"/>
  <c r="BB5" i="4"/>
  <c r="BB6" i="4"/>
  <c r="BB7" i="4"/>
  <c r="BB9" i="4"/>
  <c r="BB10" i="4"/>
  <c r="BB11" i="4"/>
  <c r="BB12" i="4"/>
  <c r="BB13" i="4"/>
  <c r="BB15" i="4"/>
  <c r="BB16" i="4"/>
  <c r="BB17" i="4"/>
  <c r="BB18" i="4"/>
  <c r="BB19" i="4"/>
  <c r="BB21" i="4"/>
  <c r="BB22" i="4"/>
  <c r="BB23" i="4"/>
  <c r="BB24" i="4"/>
  <c r="BB25" i="4"/>
  <c r="BB27" i="4"/>
  <c r="BB28" i="4"/>
  <c r="BB29" i="4"/>
  <c r="BB30" i="4"/>
  <c r="BB31" i="4"/>
  <c r="BB33" i="4"/>
  <c r="BB34" i="4"/>
  <c r="BB35" i="4"/>
  <c r="BB3" i="4"/>
  <c r="AZ23" i="4"/>
  <c r="AZ22" i="4"/>
  <c r="AX22" i="4"/>
  <c r="AX23" i="4"/>
  <c r="AX24" i="4"/>
  <c r="AX25" i="4"/>
  <c r="AX27" i="4"/>
  <c r="AX28" i="4"/>
  <c r="AX29" i="4"/>
  <c r="AX30" i="4"/>
  <c r="AX31" i="4"/>
  <c r="AX33" i="4"/>
  <c r="AX34" i="4"/>
  <c r="AX35" i="4"/>
  <c r="AX21" i="4"/>
  <c r="AV27" i="4"/>
  <c r="AV10" i="4"/>
  <c r="AV11" i="4"/>
  <c r="AZ4" i="4"/>
  <c r="AZ5" i="4"/>
  <c r="AZ6" i="4"/>
  <c r="AZ7" i="4"/>
  <c r="AZ9" i="4"/>
  <c r="AZ10" i="4"/>
  <c r="AZ11" i="4"/>
  <c r="AZ12" i="4"/>
  <c r="AZ13" i="4"/>
  <c r="AZ15" i="4"/>
  <c r="AZ16" i="4"/>
  <c r="AZ17" i="4"/>
  <c r="AZ18" i="4"/>
  <c r="AZ19" i="4"/>
  <c r="AZ21" i="4"/>
  <c r="AZ24" i="4"/>
  <c r="AZ25" i="4"/>
  <c r="AZ27" i="4"/>
  <c r="AZ28" i="4"/>
  <c r="AZ29" i="4"/>
  <c r="AZ30" i="4"/>
  <c r="AZ31" i="4"/>
  <c r="AZ33" i="4"/>
  <c r="AZ34" i="4"/>
  <c r="AZ35" i="4"/>
  <c r="AX7" i="4"/>
  <c r="AX17" i="4"/>
  <c r="AX18" i="4"/>
  <c r="AX19" i="4"/>
  <c r="AX13" i="4"/>
  <c r="AX12" i="4"/>
  <c r="Y3" i="4"/>
  <c r="AB3" i="4"/>
  <c r="Y87" i="5" l="1"/>
  <c r="AF87" i="5"/>
  <c r="N86" i="5"/>
  <c r="R86" i="5"/>
  <c r="K87" i="5"/>
  <c r="K86" i="5"/>
  <c r="P86" i="5"/>
  <c r="S87" i="5"/>
  <c r="O86" i="5"/>
  <c r="T86" i="5"/>
  <c r="T87" i="5"/>
  <c r="O87" i="5"/>
  <c r="S86" i="5"/>
  <c r="AD17" i="4"/>
  <c r="Z33" i="4"/>
  <c r="AA33" i="4"/>
  <c r="AB33" i="4"/>
  <c r="AC33" i="4"/>
  <c r="AD33" i="4"/>
  <c r="AE33" i="4"/>
  <c r="AF33" i="4"/>
  <c r="AG33" i="4"/>
  <c r="AH33" i="4"/>
  <c r="AI33" i="4"/>
  <c r="AJ33" i="4"/>
  <c r="AK33" i="4"/>
  <c r="AL33" i="4"/>
  <c r="AM33" i="4"/>
  <c r="AN33" i="4"/>
  <c r="AO33" i="4"/>
  <c r="AP33" i="4"/>
  <c r="AQ33" i="4"/>
  <c r="AR33" i="4"/>
  <c r="Z34" i="4"/>
  <c r="AA34" i="4"/>
  <c r="AB34" i="4"/>
  <c r="AC34" i="4"/>
  <c r="AD34" i="4"/>
  <c r="AE34" i="4"/>
  <c r="AF34" i="4"/>
  <c r="AG34" i="4"/>
  <c r="AH34" i="4"/>
  <c r="AI34" i="4"/>
  <c r="AJ34" i="4"/>
  <c r="AK34" i="4"/>
  <c r="AL34" i="4"/>
  <c r="AM34" i="4"/>
  <c r="AN34" i="4"/>
  <c r="AO34" i="4"/>
  <c r="AP34" i="4"/>
  <c r="AQ34" i="4"/>
  <c r="AR34" i="4"/>
  <c r="Z35" i="4"/>
  <c r="AA35" i="4"/>
  <c r="AB35" i="4"/>
  <c r="AC35" i="4"/>
  <c r="AD35" i="4"/>
  <c r="AE35" i="4"/>
  <c r="AF35" i="4"/>
  <c r="AG35" i="4"/>
  <c r="AH35" i="4"/>
  <c r="AI35" i="4"/>
  <c r="AJ35" i="4"/>
  <c r="AK35" i="4"/>
  <c r="AL35" i="4"/>
  <c r="AM35" i="4"/>
  <c r="AN35" i="4"/>
  <c r="AO35" i="4"/>
  <c r="AP35" i="4"/>
  <c r="AQ35" i="4"/>
  <c r="AR35" i="4"/>
  <c r="Y34" i="4"/>
  <c r="AV34" i="4" s="1"/>
  <c r="Y35" i="4"/>
  <c r="AV35" i="4" s="1"/>
  <c r="Y33" i="4"/>
  <c r="AV33" i="4" s="1"/>
  <c r="Z27" i="4"/>
  <c r="AA27" i="4"/>
  <c r="AB27" i="4"/>
  <c r="AC27" i="4"/>
  <c r="AD27" i="4"/>
  <c r="AE27" i="4"/>
  <c r="AF27" i="4"/>
  <c r="AG27" i="4"/>
  <c r="AH27" i="4"/>
  <c r="AI27" i="4"/>
  <c r="AJ27" i="4"/>
  <c r="AK27" i="4"/>
  <c r="AL27" i="4"/>
  <c r="AM27" i="4"/>
  <c r="AN27" i="4"/>
  <c r="AO27" i="4"/>
  <c r="AP27" i="4"/>
  <c r="AQ27" i="4"/>
  <c r="AR27" i="4"/>
  <c r="Z28" i="4"/>
  <c r="AA28" i="4"/>
  <c r="AB28" i="4"/>
  <c r="AC28" i="4"/>
  <c r="AD28" i="4"/>
  <c r="AE28" i="4"/>
  <c r="AF28" i="4"/>
  <c r="AG28" i="4"/>
  <c r="AH28" i="4"/>
  <c r="AI28" i="4"/>
  <c r="AJ28" i="4"/>
  <c r="AK28" i="4"/>
  <c r="AL28" i="4"/>
  <c r="AM28" i="4"/>
  <c r="AN28" i="4"/>
  <c r="AO28" i="4"/>
  <c r="AP28" i="4"/>
  <c r="AQ28" i="4"/>
  <c r="AR28" i="4"/>
  <c r="Z29" i="4"/>
  <c r="AA29" i="4"/>
  <c r="AB29" i="4"/>
  <c r="AC29" i="4"/>
  <c r="AD29" i="4"/>
  <c r="AE29" i="4"/>
  <c r="AF29" i="4"/>
  <c r="AG29" i="4"/>
  <c r="AH29" i="4"/>
  <c r="AI29" i="4"/>
  <c r="AJ29" i="4"/>
  <c r="AK29" i="4"/>
  <c r="AL29" i="4"/>
  <c r="AM29" i="4"/>
  <c r="AN29" i="4"/>
  <c r="AO29" i="4"/>
  <c r="AP29" i="4"/>
  <c r="AQ29" i="4"/>
  <c r="AR29" i="4"/>
  <c r="Y28" i="4"/>
  <c r="AV28" i="4" s="1"/>
  <c r="Y29" i="4"/>
  <c r="AV29" i="4" s="1"/>
  <c r="Y27" i="4"/>
  <c r="Z21" i="4"/>
  <c r="AA21" i="4"/>
  <c r="AB21" i="4"/>
  <c r="AC21" i="4"/>
  <c r="AD21" i="4"/>
  <c r="AE21" i="4"/>
  <c r="AF21" i="4"/>
  <c r="AG21" i="4"/>
  <c r="AH21" i="4"/>
  <c r="AI21" i="4"/>
  <c r="AJ21" i="4"/>
  <c r="AK21" i="4"/>
  <c r="AL21" i="4"/>
  <c r="AM21" i="4"/>
  <c r="AN21" i="4"/>
  <c r="AO21" i="4"/>
  <c r="AP21" i="4"/>
  <c r="AQ21" i="4"/>
  <c r="AR21" i="4"/>
  <c r="Z22" i="4"/>
  <c r="AA22" i="4"/>
  <c r="AB22" i="4"/>
  <c r="AC22" i="4"/>
  <c r="AD22" i="4"/>
  <c r="AE22" i="4"/>
  <c r="AF22" i="4"/>
  <c r="AG22" i="4"/>
  <c r="AH22" i="4"/>
  <c r="AI22" i="4"/>
  <c r="AJ22" i="4"/>
  <c r="AK22" i="4"/>
  <c r="AL22" i="4"/>
  <c r="AM22" i="4"/>
  <c r="AN22" i="4"/>
  <c r="AO22" i="4"/>
  <c r="AP22" i="4"/>
  <c r="AQ22" i="4"/>
  <c r="AR22" i="4"/>
  <c r="Z23" i="4"/>
  <c r="AA23" i="4"/>
  <c r="AB23" i="4"/>
  <c r="AC23" i="4"/>
  <c r="AD23" i="4"/>
  <c r="AE23" i="4"/>
  <c r="AF23" i="4"/>
  <c r="AG23" i="4"/>
  <c r="AH23" i="4"/>
  <c r="AI23" i="4"/>
  <c r="AJ23" i="4"/>
  <c r="AK23" i="4"/>
  <c r="AL23" i="4"/>
  <c r="AM23" i="4"/>
  <c r="AN23" i="4"/>
  <c r="AO23" i="4"/>
  <c r="AP23" i="4"/>
  <c r="AQ23" i="4"/>
  <c r="AR23" i="4"/>
  <c r="Y22" i="4"/>
  <c r="AV22" i="4" s="1"/>
  <c r="Y23" i="4"/>
  <c r="AV23" i="4" s="1"/>
  <c r="Y21" i="4"/>
  <c r="AV21" i="4" s="1"/>
  <c r="Z15" i="4"/>
  <c r="AX15" i="4" s="1"/>
  <c r="AA15" i="4"/>
  <c r="AB15" i="4"/>
  <c r="AC15" i="4"/>
  <c r="AD15" i="4"/>
  <c r="AE15" i="4"/>
  <c r="AF15" i="4"/>
  <c r="AG15" i="4"/>
  <c r="AH15" i="4"/>
  <c r="AI15" i="4"/>
  <c r="AJ15" i="4"/>
  <c r="AK15" i="4"/>
  <c r="AL15" i="4"/>
  <c r="AM15" i="4"/>
  <c r="AN15" i="4"/>
  <c r="AO15" i="4"/>
  <c r="AP15" i="4"/>
  <c r="AQ15" i="4"/>
  <c r="AR15" i="4"/>
  <c r="Z16" i="4"/>
  <c r="AX16" i="4" s="1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Z17" i="4"/>
  <c r="AA17" i="4"/>
  <c r="AB17" i="4"/>
  <c r="AC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AQ17" i="4"/>
  <c r="AR17" i="4"/>
  <c r="Y16" i="4"/>
  <c r="AV16" i="4" s="1"/>
  <c r="Y17" i="4"/>
  <c r="AV17" i="4" s="1"/>
  <c r="Y15" i="4"/>
  <c r="AV15" i="4" s="1"/>
  <c r="AA9" i="4"/>
  <c r="AB9" i="4"/>
  <c r="AC9" i="4"/>
  <c r="AD9" i="4"/>
  <c r="AE9" i="4"/>
  <c r="AF9" i="4"/>
  <c r="AG9" i="4"/>
  <c r="AH9" i="4"/>
  <c r="AI9" i="4"/>
  <c r="AJ9" i="4"/>
  <c r="AK9" i="4"/>
  <c r="AL9" i="4"/>
  <c r="AM9" i="4"/>
  <c r="AN9" i="4"/>
  <c r="AO9" i="4"/>
  <c r="AP9" i="4"/>
  <c r="AQ9" i="4"/>
  <c r="AR9" i="4"/>
  <c r="AA10" i="4"/>
  <c r="AB10" i="4"/>
  <c r="AC10" i="4"/>
  <c r="AD10" i="4"/>
  <c r="AE10" i="4"/>
  <c r="AF10" i="4"/>
  <c r="AG10" i="4"/>
  <c r="AH10" i="4"/>
  <c r="AI10" i="4"/>
  <c r="AJ10" i="4"/>
  <c r="AK10" i="4"/>
  <c r="AL10" i="4"/>
  <c r="AM10" i="4"/>
  <c r="AN10" i="4"/>
  <c r="AO10" i="4"/>
  <c r="AP10" i="4"/>
  <c r="AQ10" i="4"/>
  <c r="AR10" i="4"/>
  <c r="AA11" i="4"/>
  <c r="AB11" i="4"/>
  <c r="AC11" i="4"/>
  <c r="AD11" i="4"/>
  <c r="AE11" i="4"/>
  <c r="AF11" i="4"/>
  <c r="AG11" i="4"/>
  <c r="AH11" i="4"/>
  <c r="AI11" i="4"/>
  <c r="AJ11" i="4"/>
  <c r="AK11" i="4"/>
  <c r="AL11" i="4"/>
  <c r="AM11" i="4"/>
  <c r="AN11" i="4"/>
  <c r="AO11" i="4"/>
  <c r="AP11" i="4"/>
  <c r="AQ11" i="4"/>
  <c r="AR11" i="4"/>
  <c r="Z9" i="4"/>
  <c r="AX9" i="4" s="1"/>
  <c r="Z10" i="4"/>
  <c r="AX10" i="4" s="1"/>
  <c r="Z11" i="4"/>
  <c r="AX11" i="4" s="1"/>
  <c r="Y10" i="4"/>
  <c r="Y11" i="4"/>
  <c r="Y9" i="4"/>
  <c r="Y6" i="4"/>
  <c r="Z6" i="4"/>
  <c r="AX6" i="4" s="1"/>
  <c r="AA6" i="4"/>
  <c r="AB6" i="4"/>
  <c r="AC6" i="4"/>
  <c r="AD6" i="4"/>
  <c r="AE6" i="4"/>
  <c r="AF6" i="4"/>
  <c r="AG6" i="4"/>
  <c r="AH6" i="4"/>
  <c r="AI6" i="4"/>
  <c r="AJ6" i="4"/>
  <c r="AK6" i="4"/>
  <c r="AL6" i="4"/>
  <c r="AM6" i="4"/>
  <c r="AN6" i="4"/>
  <c r="AO6" i="4"/>
  <c r="AP6" i="4"/>
  <c r="AQ6" i="4"/>
  <c r="AR6" i="4"/>
  <c r="Y4" i="4"/>
  <c r="AV4" i="4" s="1"/>
  <c r="Z4" i="4"/>
  <c r="AX4" i="4" s="1"/>
  <c r="AA4" i="4"/>
  <c r="AB4" i="4"/>
  <c r="AC4" i="4"/>
  <c r="AD4" i="4"/>
  <c r="AE4" i="4"/>
  <c r="AF4" i="4"/>
  <c r="AG4" i="4"/>
  <c r="AH4" i="4"/>
  <c r="AI4" i="4"/>
  <c r="AJ4" i="4"/>
  <c r="AK4" i="4"/>
  <c r="AL4" i="4"/>
  <c r="AM4" i="4"/>
  <c r="AN4" i="4"/>
  <c r="AO4" i="4"/>
  <c r="AP4" i="4"/>
  <c r="AQ4" i="4"/>
  <c r="AR4" i="4"/>
  <c r="Y5" i="4"/>
  <c r="AV5" i="4" s="1"/>
  <c r="Z5" i="4"/>
  <c r="AX5" i="4" s="1"/>
  <c r="AA5" i="4"/>
  <c r="AB5" i="4"/>
  <c r="AC5" i="4"/>
  <c r="AD5" i="4"/>
  <c r="AE5" i="4"/>
  <c r="AF5" i="4"/>
  <c r="AG5" i="4"/>
  <c r="AH5" i="4"/>
  <c r="AI5" i="4"/>
  <c r="AJ5" i="4"/>
  <c r="AK5" i="4"/>
  <c r="AL5" i="4"/>
  <c r="AM5" i="4"/>
  <c r="AN5" i="4"/>
  <c r="AO5" i="4"/>
  <c r="AP5" i="4"/>
  <c r="AQ5" i="4"/>
  <c r="AR5" i="4"/>
  <c r="AD3" i="4"/>
  <c r="AE3" i="4"/>
  <c r="AF3" i="4"/>
  <c r="AG3" i="4"/>
  <c r="AH3" i="4"/>
  <c r="AI3" i="4"/>
  <c r="AJ3" i="4"/>
  <c r="AK3" i="4"/>
  <c r="AL3" i="4"/>
  <c r="AM3" i="4"/>
  <c r="AN3" i="4"/>
  <c r="AO3" i="4"/>
  <c r="AP3" i="4"/>
  <c r="AQ3" i="4"/>
  <c r="AR3" i="4"/>
  <c r="Z3" i="4"/>
  <c r="AX3" i="4" s="1"/>
  <c r="AA3" i="4"/>
  <c r="AZ3" i="4" s="1"/>
  <c r="AC3" i="4"/>
  <c r="AV3" i="4"/>
  <c r="I33" i="2"/>
  <c r="J33" i="2"/>
  <c r="K33" i="2"/>
  <c r="L33" i="2"/>
  <c r="M33" i="2"/>
  <c r="I34" i="2"/>
  <c r="J34" i="2"/>
  <c r="K34" i="2"/>
  <c r="L34" i="2"/>
  <c r="M34" i="2"/>
  <c r="I35" i="2"/>
  <c r="J35" i="2"/>
  <c r="K35" i="2"/>
  <c r="L35" i="2"/>
  <c r="M35" i="2"/>
  <c r="J32" i="2"/>
  <c r="K32" i="2"/>
  <c r="L32" i="2"/>
  <c r="M32" i="2"/>
  <c r="I32" i="2"/>
  <c r="I27" i="2"/>
  <c r="J27" i="2"/>
  <c r="K27" i="2"/>
  <c r="L27" i="2"/>
  <c r="M27" i="2"/>
  <c r="I28" i="2"/>
  <c r="J28" i="2"/>
  <c r="K28" i="2"/>
  <c r="L28" i="2"/>
  <c r="M28" i="2"/>
  <c r="I29" i="2"/>
  <c r="J29" i="2"/>
  <c r="K29" i="2"/>
  <c r="L29" i="2"/>
  <c r="M29" i="2"/>
  <c r="M26" i="2"/>
  <c r="J26" i="2"/>
  <c r="K26" i="2"/>
  <c r="L26" i="2"/>
  <c r="I26" i="2"/>
  <c r="I21" i="2"/>
  <c r="J21" i="2"/>
  <c r="K21" i="2"/>
  <c r="L21" i="2"/>
  <c r="M21" i="2"/>
  <c r="I22" i="2"/>
  <c r="J22" i="2"/>
  <c r="K22" i="2"/>
  <c r="L22" i="2"/>
  <c r="M22" i="2"/>
  <c r="I23" i="2"/>
  <c r="J23" i="2"/>
  <c r="K23" i="2"/>
  <c r="L23" i="2"/>
  <c r="M23" i="2"/>
  <c r="J20" i="2"/>
  <c r="K20" i="2"/>
  <c r="L20" i="2"/>
  <c r="M20" i="2"/>
  <c r="I20" i="2"/>
  <c r="I17" i="2"/>
  <c r="I15" i="2"/>
  <c r="J15" i="2"/>
  <c r="K15" i="2"/>
  <c r="L15" i="2"/>
  <c r="M15" i="2"/>
  <c r="I16" i="2"/>
  <c r="J16" i="2"/>
  <c r="K16" i="2"/>
  <c r="L16" i="2"/>
  <c r="M16" i="2"/>
  <c r="J17" i="2"/>
  <c r="K17" i="2"/>
  <c r="L17" i="2"/>
  <c r="M17" i="2"/>
  <c r="J14" i="2"/>
  <c r="K14" i="2"/>
  <c r="L14" i="2"/>
  <c r="M14" i="2"/>
  <c r="I14" i="2"/>
  <c r="I9" i="2"/>
  <c r="J9" i="2"/>
  <c r="K9" i="2"/>
  <c r="L9" i="2"/>
  <c r="M9" i="2"/>
  <c r="I10" i="2"/>
  <c r="J10" i="2"/>
  <c r="K10" i="2"/>
  <c r="L10" i="2"/>
  <c r="M10" i="2"/>
  <c r="I11" i="2"/>
  <c r="J11" i="2"/>
  <c r="K11" i="2"/>
  <c r="L11" i="2"/>
  <c r="M11" i="2"/>
  <c r="J8" i="2"/>
  <c r="K8" i="2"/>
  <c r="L8" i="2"/>
  <c r="M8" i="2"/>
  <c r="I8" i="2"/>
  <c r="I3" i="2"/>
  <c r="J3" i="2"/>
  <c r="K3" i="2"/>
  <c r="L3" i="2"/>
  <c r="M3" i="2"/>
  <c r="I4" i="2"/>
  <c r="J4" i="2"/>
  <c r="K4" i="2"/>
  <c r="L4" i="2"/>
  <c r="M4" i="2"/>
  <c r="I5" i="2"/>
  <c r="J5" i="2"/>
  <c r="K5" i="2"/>
  <c r="L5" i="2"/>
  <c r="M5" i="2"/>
  <c r="L2" i="2"/>
  <c r="M2" i="2"/>
  <c r="J2" i="2"/>
  <c r="K2" i="2"/>
  <c r="I2" i="2"/>
  <c r="M51" i="1"/>
</calcChain>
</file>

<file path=xl/sharedStrings.xml><?xml version="1.0" encoding="utf-8"?>
<sst xmlns="http://schemas.openxmlformats.org/spreadsheetml/2006/main" count="5262" uniqueCount="187">
  <si>
    <t>Tanggal Tanggapan</t>
  </si>
  <si>
    <t>Apakah saat ini anda sudah berusia minimal 18 tahun?</t>
  </si>
  <si>
    <t>Apakah Anda berdomisili di Kota Malang?</t>
  </si>
  <si>
    <t>Apakah Anda pernah menggunakan layanan same-day delivery (SDD)?</t>
  </si>
  <si>
    <t>Apakah Anda pernah menggunakan ketiga layanan same-day delivery berikut:GrabExpress, GoSend, dan Shopee Instant?</t>
  </si>
  <si>
    <t>Apakah Anda pernah menggunakan layanan same-day delivery dalam enam bulan terakhir?</t>
  </si>
  <si>
    <t>Apakah Anda bersedia mengisi kuesioner ini secara lengkap dan jujur?</t>
  </si>
  <si>
    <t>Kecepatan pengiriman merupakan kriteria penting bagi saya dalam memilih layanan same-day delivery.</t>
  </si>
  <si>
    <t>Biaya layanan merupakan kriteria penting bagi saya dalam memilih layanan same-day delivery.</t>
  </si>
  <si>
    <t>Kemudahan pelacakan paket merupakan kriteria penting bagi saya dalam memilih layanan same-day delivery.</t>
  </si>
  <si>
    <t>Kepuasan konsumen merupakan kriteria penting bagi saya dalam memilih layanan same-day delivery.</t>
  </si>
  <si>
    <t>Nama</t>
  </si>
  <si>
    <t>GrabExpress</t>
  </si>
  <si>
    <t>GoSend</t>
  </si>
  <si>
    <t>Shopee Instant</t>
  </si>
  <si>
    <t>Jan 21, 2026</t>
  </si>
  <si>
    <t>Ya</t>
  </si>
  <si>
    <t>4</t>
  </si>
  <si>
    <t>5</t>
  </si>
  <si>
    <t>Tiara Tiara</t>
  </si>
  <si>
    <t>3</t>
  </si>
  <si>
    <t>Nur Amilatu Jubaidah</t>
  </si>
  <si>
    <t>2</t>
  </si>
  <si>
    <t>1</t>
  </si>
  <si>
    <t>Jan 20, 2026</t>
  </si>
  <si>
    <t>Rara Astuti</t>
  </si>
  <si>
    <t>Nandar N</t>
  </si>
  <si>
    <t>Nurul Latifatussafarah</t>
  </si>
  <si>
    <t>Jan 19, 2026</t>
  </si>
  <si>
    <t>Nur Lestari</t>
  </si>
  <si>
    <t>Jan 18, 2026</t>
  </si>
  <si>
    <t>Sonya Chaterine Angelia</t>
  </si>
  <si>
    <t>Alfi Nuril K.</t>
  </si>
  <si>
    <t>Evita Dara</t>
  </si>
  <si>
    <t>Resmiyati Ansar</t>
  </si>
  <si>
    <t>Jan 17, 2026</t>
  </si>
  <si>
    <t>aines rifki</t>
  </si>
  <si>
    <t>Sulis Tri Wulandari</t>
  </si>
  <si>
    <t>Zibar Al khudri</t>
  </si>
  <si>
    <t>Tidak</t>
  </si>
  <si>
    <t>Luluk Kazan</t>
  </si>
  <si>
    <t>Ita Kazan</t>
  </si>
  <si>
    <t>vaudra reza</t>
  </si>
  <si>
    <t>Fatur Rosi</t>
  </si>
  <si>
    <t>tedy kristiady</t>
  </si>
  <si>
    <t>Farkhan Firmansah</t>
  </si>
  <si>
    <t>Asril Nurfaizi</t>
  </si>
  <si>
    <t>Jan 16, 2026</t>
  </si>
  <si>
    <t>Ahmad Zaky</t>
  </si>
  <si>
    <t>Rezki Salsabilah</t>
  </si>
  <si>
    <t>Muh.Anugrah Anugrah</t>
  </si>
  <si>
    <t>Ary Prabowo</t>
  </si>
  <si>
    <t>Jan 14, 2026</t>
  </si>
  <si>
    <t>yustia rahmadina</t>
  </si>
  <si>
    <t>Revana paradita</t>
  </si>
  <si>
    <t>andi kurnia</t>
  </si>
  <si>
    <t>Chelcea Rameyza</t>
  </si>
  <si>
    <t>Des 24, 2025</t>
  </si>
  <si>
    <t>PK1</t>
  </si>
  <si>
    <t>PK2</t>
  </si>
  <si>
    <t>PK3</t>
  </si>
  <si>
    <t>PK4</t>
  </si>
  <si>
    <t>PK5</t>
  </si>
  <si>
    <t>PK6</t>
  </si>
  <si>
    <t>PK7</t>
  </si>
  <si>
    <t>PK8</t>
  </si>
  <si>
    <t>PK9</t>
  </si>
  <si>
    <t>PK10</t>
  </si>
  <si>
    <t>K1</t>
  </si>
  <si>
    <t>K2</t>
  </si>
  <si>
    <t>K3</t>
  </si>
  <si>
    <t>K4</t>
  </si>
  <si>
    <t>PK11</t>
  </si>
  <si>
    <t>PK12</t>
  </si>
  <si>
    <t>PK13</t>
  </si>
  <si>
    <t>PK14</t>
  </si>
  <si>
    <t>PK15</t>
  </si>
  <si>
    <t>PK16</t>
  </si>
  <si>
    <t>PK17</t>
  </si>
  <si>
    <t>PK18</t>
  </si>
  <si>
    <t>PK19</t>
  </si>
  <si>
    <t>PK20</t>
  </si>
  <si>
    <t>PK21</t>
  </si>
  <si>
    <t>PK22</t>
  </si>
  <si>
    <t>PK23</t>
  </si>
  <si>
    <t>PK24</t>
  </si>
  <si>
    <t>PK25</t>
  </si>
  <si>
    <t>PK26</t>
  </si>
  <si>
    <t>PK27</t>
  </si>
  <si>
    <t>PK28</t>
  </si>
  <si>
    <t>PK29</t>
  </si>
  <si>
    <t>PK30</t>
  </si>
  <si>
    <t>Rilya Izzah</t>
  </si>
  <si>
    <t>Hilda Safa</t>
  </si>
  <si>
    <t xml:space="preserve">Vedra </t>
  </si>
  <si>
    <t>Muh. Alif</t>
  </si>
  <si>
    <t>Feb 3, 2026</t>
  </si>
  <si>
    <t>Putri Utami</t>
  </si>
  <si>
    <t>Oktalia Nurul</t>
  </si>
  <si>
    <t>Nadia Riqqah</t>
  </si>
  <si>
    <t>Hana Silmi</t>
  </si>
  <si>
    <t>AL1</t>
  </si>
  <si>
    <t>AL2</t>
  </si>
  <si>
    <t>AL3</t>
  </si>
  <si>
    <t xml:space="preserve"> </t>
  </si>
  <si>
    <t>C</t>
  </si>
  <si>
    <t>B</t>
  </si>
  <si>
    <t>SB</t>
  </si>
  <si>
    <t>STB</t>
  </si>
  <si>
    <t>KB</t>
  </si>
  <si>
    <t/>
  </si>
  <si>
    <t>0,5</t>
  </si>
  <si>
    <t>0,45</t>
  </si>
  <si>
    <t>0,7</t>
  </si>
  <si>
    <t>0,25</t>
  </si>
  <si>
    <t>0,2</t>
  </si>
  <si>
    <t>0,75</t>
  </si>
  <si>
    <t>0,8</t>
  </si>
  <si>
    <t>0,15</t>
  </si>
  <si>
    <t>0,3</t>
  </si>
  <si>
    <t>0,65</t>
  </si>
  <si>
    <t>Kriteria</t>
  </si>
  <si>
    <t>CIFS</t>
  </si>
  <si>
    <t>k1</t>
  </si>
  <si>
    <t>k2</t>
  </si>
  <si>
    <t>k3</t>
  </si>
  <si>
    <t>k4</t>
  </si>
  <si>
    <t>NORMALISASI</t>
  </si>
  <si>
    <t>RAP</t>
  </si>
  <si>
    <t>r(K1)1</t>
  </si>
  <si>
    <t>r(K2)1</t>
  </si>
  <si>
    <t>r(K3)1</t>
  </si>
  <si>
    <t>r(K4)1</t>
  </si>
  <si>
    <t>r(K1)2</t>
  </si>
  <si>
    <t>r(K2)2</t>
  </si>
  <si>
    <t>r(K3)2</t>
  </si>
  <si>
    <t>r(K4)2</t>
  </si>
  <si>
    <t>RAS</t>
  </si>
  <si>
    <t>BOBOT  AKHIR KRITERIA (W_ME)</t>
  </si>
  <si>
    <t>rME</t>
  </si>
  <si>
    <t>rRAP</t>
  </si>
  <si>
    <t>rRAS</t>
  </si>
  <si>
    <t>BOBOT  AKHIR KRITERIA (W_RAP)</t>
  </si>
  <si>
    <t>μ</t>
  </si>
  <si>
    <t>v</t>
  </si>
  <si>
    <t>BOBOT  AKHIR KRITERIA (W_RAS)</t>
  </si>
  <si>
    <t>r</t>
  </si>
  <si>
    <t>IFWA
(μ)</t>
  </si>
  <si>
    <t>IFWA
(v)</t>
  </si>
  <si>
    <t>bobot RESPONDEN</t>
  </si>
  <si>
    <t xml:space="preserve"> IFWA </t>
  </si>
  <si>
    <t xml:space="preserve">IFWG </t>
  </si>
  <si>
    <t>ALTERNATIF</t>
  </si>
  <si>
    <t>SCORE IFWG</t>
  </si>
  <si>
    <t>IFWG ME</t>
  </si>
  <si>
    <t>IFWA ME</t>
  </si>
  <si>
    <t>IFWA RAP</t>
  </si>
  <si>
    <t>IFWA RAS</t>
  </si>
  <si>
    <t>IFWG RAP</t>
  </si>
  <si>
    <t>IFWG RAS</t>
  </si>
  <si>
    <t>Table 9. Score values and alternative ranking results under IFWA aggregation</t>
  </si>
  <si>
    <t>Operator</t>
  </si>
  <si>
    <t>λ</t>
  </si>
  <si>
    <t>S(AL1)</t>
  </si>
  <si>
    <t>S(AL2)</t>
  </si>
  <si>
    <t>S(AL3)</t>
  </si>
  <si>
    <t>Ranking order</t>
  </si>
  <si>
    <t>ME</t>
  </si>
  <si>
    <t>AL3 &gt; AL2 &gt; AL1</t>
  </si>
  <si>
    <t>AL2 &gt; AL3 &gt; AL1</t>
  </si>
  <si>
    <t>Table 10. Score values and alternative ranking results under IFWG aggregation</t>
  </si>
  <si>
    <t>AL1 &gt; AL2 &gt; AL3</t>
  </si>
  <si>
    <t>AL3 &gt; AL1 &gt; AL2</t>
  </si>
  <si>
    <t>AL1 &gt; AL3 &gt; AL2</t>
  </si>
  <si>
    <t>XXXXXX</t>
  </si>
  <si>
    <t>XXXXX</t>
  </si>
  <si>
    <t xml:space="preserve"> IFWA</t>
  </si>
  <si>
    <t xml:space="preserve"> IFWG</t>
  </si>
  <si>
    <t>SCORE  IFWA</t>
  </si>
  <si>
    <t xml:space="preserve"> IFWA (ME)</t>
  </si>
  <si>
    <t xml:space="preserve"> IFWG (ME)</t>
  </si>
  <si>
    <t xml:space="preserve"> IFWA (RAP)</t>
  </si>
  <si>
    <t xml:space="preserve"> IFWG (RAP)</t>
  </si>
  <si>
    <t xml:space="preserve"> IFWA (RAS)</t>
  </si>
  <si>
    <t xml:space="preserve"> IFWG (RAS)</t>
  </si>
  <si>
    <t>(μ)</t>
  </si>
  <si>
    <t>(v)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</si>
</sst>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00000000000000000000000000000"/>
    <numFmt numFmtId="165" formatCode="0.00000"/>
    <numFmt numFmtId="166" formatCode="0.0000000000000000"/>
    <numFmt numFmtId="167" formatCode="0.0000000000"/>
    <numFmt numFmtId="168" formatCode="0.000000"/>
    <numFmt numFmtId="169" formatCode="0.0"/>
    <numFmt numFmtId="170" formatCode="0.0000000"/>
    <numFmt numFmtId="171" formatCode="0.000000000000E+00"/>
    <numFmt numFmtId="172" formatCode="0.00000000"/>
  </numFmts>
  <fonts count="17" x14ac:knownFonts="1">
    <font>
      <sz val="12"/>
      <color rgb="FF000000"/>
      <name val="Calibri"/>
    </font>
    <font>
      <b/>
      <sz val="11"/>
      <color rgb="FF000000"/>
      <name val="Calibri"/>
      <family val="2"/>
    </font>
    <font>
      <sz val="8"/>
      <name val="Calibri"/>
      <family val="2"/>
    </font>
    <font>
      <sz val="12"/>
      <color rgb="FFFF000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2"/>
      <color rgb="FF000000"/>
      <name val="Times New Roman"/>
      <family val="1"/>
    </font>
    <font>
      <sz val="8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sz val="12"/>
      <color rgb="FF1F2937"/>
      <name val="Calibri"/>
      <family val="2"/>
    </font>
    <font>
      <sz val="12"/>
      <color rgb="FFFFFFFF"/>
      <name val="Calibri"/>
      <family val="2"/>
    </font>
    <font>
      <b/>
      <sz val="12"/>
      <color rgb="FFC00000"/>
      <name val="Calibri"/>
      <family val="2"/>
    </font>
    <font>
      <b/>
      <sz val="12"/>
      <color theme="4"/>
      <name val="Calibri"/>
      <family val="2"/>
    </font>
    <font>
      <b/>
      <sz val="12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5E7EB"/>
      </patternFill>
    </fill>
    <fill>
      <patternFill patternType="solid">
        <fgColor rgb="FF4B5563"/>
      </patternFill>
    </fill>
    <fill>
      <patternFill patternType="solid">
        <fgColor theme="2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3" fillId="0" borderId="0" xfId="0" applyFont="1"/>
    <xf numFmtId="0" fontId="0" fillId="5" borderId="0" xfId="0" applyFill="1"/>
    <xf numFmtId="0" fontId="4" fillId="5" borderId="0" xfId="0" applyFont="1" applyFill="1"/>
    <xf numFmtId="0" fontId="0" fillId="6" borderId="0" xfId="0" applyFill="1"/>
    <xf numFmtId="0" fontId="0" fillId="6" borderId="0" xfId="0" applyFill="1" applyAlignment="1">
      <alignment horizontal="left"/>
    </xf>
    <xf numFmtId="0" fontId="5" fillId="6" borderId="0" xfId="0" applyFont="1" applyFill="1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5" fillId="0" borderId="0" xfId="0" applyFont="1"/>
    <xf numFmtId="0" fontId="0" fillId="0" borderId="0" xfId="0" applyAlignment="1">
      <alignment horizontal="center"/>
    </xf>
    <xf numFmtId="0" fontId="1" fillId="7" borderId="1" xfId="0" applyFont="1" applyFill="1" applyBorder="1" applyAlignment="1">
      <alignment horizontal="center" wrapText="1"/>
    </xf>
    <xf numFmtId="0" fontId="0" fillId="7" borderId="0" xfId="0" applyFill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7" borderId="0" xfId="0" applyFont="1" applyFill="1" applyAlignment="1">
      <alignment horizontal="center"/>
    </xf>
    <xf numFmtId="165" fontId="6" fillId="0" borderId="0" xfId="0" applyNumberFormat="1" applyFont="1" applyAlignment="1">
      <alignment horizontal="center"/>
    </xf>
    <xf numFmtId="165" fontId="0" fillId="0" borderId="0" xfId="0" applyNumberFormat="1"/>
    <xf numFmtId="0" fontId="0" fillId="7" borderId="0" xfId="0" applyFill="1"/>
    <xf numFmtId="165" fontId="0" fillId="7" borderId="0" xfId="0" applyNumberFormat="1" applyFill="1"/>
    <xf numFmtId="166" fontId="0" fillId="0" borderId="0" xfId="0" applyNumberFormat="1"/>
    <xf numFmtId="166" fontId="4" fillId="0" borderId="0" xfId="0" applyNumberFormat="1" applyFont="1"/>
    <xf numFmtId="165" fontId="4" fillId="0" borderId="0" xfId="0" applyNumberFormat="1" applyFont="1"/>
    <xf numFmtId="0" fontId="4" fillId="0" borderId="0" xfId="0" applyFont="1"/>
    <xf numFmtId="0" fontId="8" fillId="0" borderId="0" xfId="0" applyFont="1"/>
    <xf numFmtId="165" fontId="4" fillId="9" borderId="0" xfId="0" applyNumberFormat="1" applyFont="1" applyFill="1"/>
    <xf numFmtId="0" fontId="0" fillId="9" borderId="0" xfId="0" applyFill="1"/>
    <xf numFmtId="0" fontId="0" fillId="9" borderId="2" xfId="0" applyFill="1" applyBorder="1"/>
    <xf numFmtId="165" fontId="6" fillId="0" borderId="0" xfId="0" applyNumberFormat="1" applyFont="1" applyAlignment="1">
      <alignment horizontal="center" vertical="center"/>
    </xf>
    <xf numFmtId="0" fontId="4" fillId="6" borderId="2" xfId="0" applyFont="1" applyFill="1" applyBorder="1" applyAlignment="1">
      <alignment horizontal="right"/>
    </xf>
    <xf numFmtId="0" fontId="0" fillId="6" borderId="2" xfId="0" applyFill="1" applyBorder="1" applyAlignment="1">
      <alignment horizontal="right"/>
    </xf>
    <xf numFmtId="0" fontId="0" fillId="10" borderId="2" xfId="0" applyFill="1" applyBorder="1" applyAlignment="1">
      <alignment horizontal="right"/>
    </xf>
    <xf numFmtId="165" fontId="9" fillId="9" borderId="2" xfId="0" applyNumberFormat="1" applyFont="1" applyFill="1" applyBorder="1"/>
    <xf numFmtId="165" fontId="9" fillId="6" borderId="2" xfId="0" applyNumberFormat="1" applyFont="1" applyFill="1" applyBorder="1"/>
    <xf numFmtId="165" fontId="9" fillId="10" borderId="2" xfId="0" applyNumberFormat="1" applyFont="1" applyFill="1" applyBorder="1"/>
    <xf numFmtId="165" fontId="0" fillId="3" borderId="0" xfId="0" applyNumberFormat="1" applyFill="1"/>
    <xf numFmtId="165" fontId="5" fillId="0" borderId="0" xfId="0" applyNumberFormat="1" applyFont="1"/>
    <xf numFmtId="0" fontId="6" fillId="0" borderId="0" xfId="0" applyFont="1" applyAlignment="1">
      <alignment horizontal="center" wrapText="1"/>
    </xf>
    <xf numFmtId="0" fontId="0" fillId="12" borderId="2" xfId="0" applyFill="1" applyBorder="1"/>
    <xf numFmtId="0" fontId="0" fillId="12" borderId="5" xfId="0" applyFill="1" applyBorder="1"/>
    <xf numFmtId="165" fontId="0" fillId="0" borderId="0" xfId="0" applyNumberFormat="1" applyAlignment="1">
      <alignment horizontal="right"/>
    </xf>
    <xf numFmtId="165" fontId="5" fillId="0" borderId="0" xfId="0" applyNumberFormat="1" applyFont="1" applyAlignment="1">
      <alignment horizontal="right"/>
    </xf>
    <xf numFmtId="165" fontId="0" fillId="13" borderId="0" xfId="0" applyNumberFormat="1" applyFill="1"/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0" fontId="11" fillId="0" borderId="0" xfId="0" applyFont="1"/>
    <xf numFmtId="1" fontId="5" fillId="16" borderId="8" xfId="0" applyNumberFormat="1" applyFont="1" applyFill="1" applyBorder="1" applyAlignment="1">
      <alignment horizontal="center" vertical="center" wrapText="1"/>
    </xf>
    <xf numFmtId="1" fontId="5" fillId="16" borderId="10" xfId="0" applyNumberFormat="1" applyFont="1" applyFill="1" applyBorder="1" applyAlignment="1">
      <alignment horizontal="center" vertical="center" wrapText="1"/>
    </xf>
    <xf numFmtId="1" fontId="5" fillId="16" borderId="1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16" borderId="6" xfId="0" applyFont="1" applyFill="1" applyBorder="1" applyAlignment="1">
      <alignment horizontal="center" vertical="center" wrapText="1"/>
    </xf>
    <xf numFmtId="169" fontId="5" fillId="16" borderId="7" xfId="0" applyNumberFormat="1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169" fontId="5" fillId="16" borderId="12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9" fontId="5" fillId="0" borderId="7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9" fontId="5" fillId="0" borderId="12" xfId="0" applyNumberFormat="1" applyFont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169" fontId="5" fillId="7" borderId="7" xfId="0" applyNumberFormat="1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169" fontId="5" fillId="7" borderId="12" xfId="0" applyNumberFormat="1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/>
    </xf>
    <xf numFmtId="0" fontId="6" fillId="13" borderId="2" xfId="0" applyFont="1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165" fontId="0" fillId="0" borderId="0" xfId="0" applyNumberFormat="1" applyAlignment="1">
      <alignment horizontal="center"/>
    </xf>
    <xf numFmtId="170" fontId="6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170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9" borderId="5" xfId="0" applyFont="1" applyFill="1" applyBorder="1" applyAlignment="1">
      <alignment horizontal="right"/>
    </xf>
    <xf numFmtId="0" fontId="5" fillId="6" borderId="5" xfId="0" applyFont="1" applyFill="1" applyBorder="1"/>
    <xf numFmtId="0" fontId="0" fillId="6" borderId="5" xfId="0" applyFill="1" applyBorder="1" applyAlignment="1">
      <alignment horizontal="right"/>
    </xf>
    <xf numFmtId="0" fontId="0" fillId="10" borderId="5" xfId="0" applyFill="1" applyBorder="1" applyAlignment="1">
      <alignment horizontal="right"/>
    </xf>
    <xf numFmtId="0" fontId="11" fillId="0" borderId="2" xfId="0" applyFont="1" applyBorder="1" applyAlignment="1">
      <alignment horizontal="center"/>
    </xf>
    <xf numFmtId="165" fontId="14" fillId="0" borderId="2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165" fontId="0" fillId="0" borderId="0" xfId="0" applyNumberFormat="1" applyAlignment="1">
      <alignment horizontal="center" vertical="center"/>
    </xf>
    <xf numFmtId="165" fontId="0" fillId="8" borderId="2" xfId="0" applyNumberFormat="1" applyFill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165" fontId="5" fillId="8" borderId="2" xfId="0" applyNumberFormat="1" applyFont="1" applyFill="1" applyBorder="1" applyAlignment="1">
      <alignment horizontal="center"/>
    </xf>
    <xf numFmtId="165" fontId="0" fillId="8" borderId="0" xfId="0" applyNumberFormat="1" applyFill="1" applyAlignment="1">
      <alignment horizontal="center"/>
    </xf>
    <xf numFmtId="165" fontId="0" fillId="13" borderId="2" xfId="0" applyNumberFormat="1" applyFill="1" applyBorder="1" applyAlignment="1">
      <alignment horizontal="center"/>
    </xf>
    <xf numFmtId="165" fontId="5" fillId="11" borderId="2" xfId="0" applyNumberFormat="1" applyFont="1" applyFill="1" applyBorder="1" applyAlignment="1">
      <alignment horizontal="center"/>
    </xf>
    <xf numFmtId="165" fontId="0" fillId="11" borderId="2" xfId="0" applyNumberFormat="1" applyFill="1" applyBorder="1" applyAlignment="1">
      <alignment horizontal="center"/>
    </xf>
    <xf numFmtId="165" fontId="0" fillId="11" borderId="0" xfId="0" applyNumberFormat="1" applyFill="1" applyAlignment="1">
      <alignment horizontal="center"/>
    </xf>
    <xf numFmtId="165" fontId="0" fillId="12" borderId="2" xfId="0" applyNumberFormat="1" applyFill="1" applyBorder="1" applyAlignment="1">
      <alignment horizontal="center"/>
    </xf>
    <xf numFmtId="165" fontId="5" fillId="12" borderId="2" xfId="0" applyNumberFormat="1" applyFont="1" applyFill="1" applyBorder="1" applyAlignment="1">
      <alignment horizontal="center"/>
    </xf>
    <xf numFmtId="165" fontId="5" fillId="3" borderId="0" xfId="0" applyNumberFormat="1" applyFont="1" applyFill="1"/>
    <xf numFmtId="11" fontId="0" fillId="0" borderId="2" xfId="0" applyNumberFormat="1" applyBorder="1" applyAlignment="1">
      <alignment horizontal="center"/>
    </xf>
    <xf numFmtId="165" fontId="5" fillId="11" borderId="2" xfId="0" applyNumberFormat="1" applyFon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5" fillId="11" borderId="2" xfId="0" applyNumberFormat="1" applyFont="1" applyFill="1" applyBorder="1"/>
    <xf numFmtId="165" fontId="0" fillId="0" borderId="2" xfId="0" applyNumberFormat="1" applyBorder="1"/>
    <xf numFmtId="165" fontId="5" fillId="0" borderId="2" xfId="0" applyNumberFormat="1" applyFont="1" applyBorder="1" applyAlignment="1">
      <alignment horizontal="center" vertical="center"/>
    </xf>
    <xf numFmtId="165" fontId="0" fillId="11" borderId="2" xfId="0" applyNumberFormat="1" applyFill="1" applyBorder="1" applyAlignment="1">
      <alignment horizontal="center" vertical="center"/>
    </xf>
    <xf numFmtId="11" fontId="0" fillId="0" borderId="2" xfId="0" applyNumberFormat="1" applyBorder="1" applyAlignment="1">
      <alignment horizontal="center" vertical="center"/>
    </xf>
    <xf numFmtId="0" fontId="15" fillId="0" borderId="0" xfId="0" applyFont="1"/>
    <xf numFmtId="0" fontId="5" fillId="8" borderId="2" xfId="0" applyFont="1" applyFill="1" applyBorder="1" applyAlignment="1">
      <alignment horizontal="center"/>
    </xf>
    <xf numFmtId="167" fontId="0" fillId="8" borderId="2" xfId="0" applyNumberFormat="1" applyFill="1" applyBorder="1" applyAlignment="1">
      <alignment horizontal="center"/>
    </xf>
    <xf numFmtId="171" fontId="0" fillId="0" borderId="2" xfId="0" applyNumberFormat="1" applyBorder="1" applyAlignment="1">
      <alignment horizontal="center"/>
    </xf>
    <xf numFmtId="172" fontId="5" fillId="16" borderId="7" xfId="0" applyNumberFormat="1" applyFont="1" applyFill="1" applyBorder="1" applyAlignment="1">
      <alignment horizontal="center" vertical="center" wrapText="1"/>
    </xf>
    <xf numFmtId="172" fontId="5" fillId="16" borderId="12" xfId="0" applyNumberFormat="1" applyFont="1" applyFill="1" applyBorder="1" applyAlignment="1">
      <alignment horizontal="center" vertical="center" wrapText="1"/>
    </xf>
    <xf numFmtId="172" fontId="5" fillId="0" borderId="7" xfId="0" applyNumberFormat="1" applyFont="1" applyBorder="1" applyAlignment="1">
      <alignment horizontal="center" vertical="center" wrapText="1"/>
    </xf>
    <xf numFmtId="172" fontId="5" fillId="0" borderId="12" xfId="0" applyNumberFormat="1" applyFont="1" applyBorder="1" applyAlignment="1">
      <alignment horizontal="center" vertical="center" wrapText="1"/>
    </xf>
    <xf numFmtId="172" fontId="5" fillId="7" borderId="7" xfId="0" applyNumberFormat="1" applyFont="1" applyFill="1" applyBorder="1" applyAlignment="1">
      <alignment horizontal="center" vertical="center" wrapText="1"/>
    </xf>
    <xf numFmtId="172" fontId="5" fillId="7" borderId="12" xfId="0" applyNumberFormat="1" applyFont="1" applyFill="1" applyBorder="1" applyAlignment="1">
      <alignment horizontal="center" vertical="center" wrapText="1"/>
    </xf>
    <xf numFmtId="172" fontId="5" fillId="0" borderId="0" xfId="0" applyNumberFormat="1" applyFont="1" applyAlignment="1">
      <alignment horizontal="center"/>
    </xf>
    <xf numFmtId="0" fontId="11" fillId="8" borderId="2" xfId="0" applyFont="1" applyFill="1" applyBorder="1" applyAlignment="1">
      <alignment horizontal="center"/>
    </xf>
    <xf numFmtId="0" fontId="0" fillId="13" borderId="6" xfId="0" applyFill="1" applyBorder="1"/>
    <xf numFmtId="169" fontId="10" fillId="13" borderId="7" xfId="0" applyNumberFormat="1" applyFont="1" applyFill="1" applyBorder="1" applyAlignment="1">
      <alignment horizontal="center" vertical="center"/>
    </xf>
    <xf numFmtId="0" fontId="0" fillId="13" borderId="7" xfId="0" applyFill="1" applyBorder="1"/>
    <xf numFmtId="169" fontId="10" fillId="13" borderId="8" xfId="0" applyNumberFormat="1" applyFont="1" applyFill="1" applyBorder="1" applyAlignment="1">
      <alignment horizontal="center" vertical="center"/>
    </xf>
    <xf numFmtId="0" fontId="11" fillId="13" borderId="9" xfId="0" applyFont="1" applyFill="1" applyBorder="1"/>
    <xf numFmtId="1" fontId="11" fillId="13" borderId="0" xfId="0" applyNumberFormat="1" applyFont="1" applyFill="1" applyAlignment="1">
      <alignment horizontal="center" vertical="center"/>
    </xf>
    <xf numFmtId="1" fontId="11" fillId="13" borderId="10" xfId="0" applyNumberFormat="1" applyFont="1" applyFill="1" applyBorder="1" applyAlignment="1">
      <alignment horizontal="center" vertical="center"/>
    </xf>
    <xf numFmtId="0" fontId="11" fillId="13" borderId="11" xfId="0" applyFont="1" applyFill="1" applyBorder="1"/>
    <xf numFmtId="1" fontId="11" fillId="13" borderId="12" xfId="0" applyNumberFormat="1" applyFont="1" applyFill="1" applyBorder="1" applyAlignment="1">
      <alignment horizontal="center" vertical="center"/>
    </xf>
    <xf numFmtId="1" fontId="11" fillId="13" borderId="13" xfId="0" applyNumberFormat="1" applyFont="1" applyFill="1" applyBorder="1" applyAlignment="1">
      <alignment horizontal="center" vertical="center"/>
    </xf>
    <xf numFmtId="169" fontId="10" fillId="0" borderId="0" xfId="0" applyNumberFormat="1" applyFont="1" applyAlignment="1">
      <alignment horizontal="center" vertical="center"/>
    </xf>
    <xf numFmtId="167" fontId="0" fillId="0" borderId="0" xfId="0" applyNumberFormat="1" applyAlignment="1">
      <alignment horizontal="right"/>
    </xf>
    <xf numFmtId="0" fontId="5" fillId="8" borderId="6" xfId="0" applyFont="1" applyFill="1" applyBorder="1"/>
    <xf numFmtId="169" fontId="10" fillId="8" borderId="7" xfId="0" applyNumberFormat="1" applyFont="1" applyFill="1" applyBorder="1" applyAlignment="1">
      <alignment horizontal="center" vertical="center"/>
    </xf>
    <xf numFmtId="169" fontId="10" fillId="8" borderId="8" xfId="0" applyNumberFormat="1" applyFont="1" applyFill="1" applyBorder="1" applyAlignment="1">
      <alignment horizontal="center" vertical="center"/>
    </xf>
    <xf numFmtId="0" fontId="11" fillId="8" borderId="9" xfId="0" applyFont="1" applyFill="1" applyBorder="1"/>
    <xf numFmtId="1" fontId="11" fillId="8" borderId="0" xfId="0" applyNumberFormat="1" applyFont="1" applyFill="1" applyAlignment="1">
      <alignment horizontal="center" vertical="center"/>
    </xf>
    <xf numFmtId="1" fontId="11" fillId="8" borderId="10" xfId="0" applyNumberFormat="1" applyFont="1" applyFill="1" applyBorder="1" applyAlignment="1">
      <alignment horizontal="center" vertical="center"/>
    </xf>
    <xf numFmtId="0" fontId="11" fillId="8" borderId="11" xfId="0" applyFont="1" applyFill="1" applyBorder="1"/>
    <xf numFmtId="1" fontId="11" fillId="8" borderId="12" xfId="0" applyNumberFormat="1" applyFont="1" applyFill="1" applyBorder="1" applyAlignment="1">
      <alignment horizontal="center" vertical="center"/>
    </xf>
    <xf numFmtId="1" fontId="11" fillId="8" borderId="13" xfId="0" applyNumberFormat="1" applyFont="1" applyFill="1" applyBorder="1" applyAlignment="1">
      <alignment horizontal="center" vertical="center"/>
    </xf>
    <xf numFmtId="0" fontId="12" fillId="14" borderId="6" xfId="0" applyFont="1" applyFill="1" applyBorder="1" applyAlignment="1">
      <alignment horizontal="left" vertical="center"/>
    </xf>
    <xf numFmtId="0" fontId="12" fillId="14" borderId="7" xfId="0" applyFont="1" applyFill="1" applyBorder="1" applyAlignment="1">
      <alignment horizontal="center" vertical="center"/>
    </xf>
    <xf numFmtId="0" fontId="12" fillId="14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3" fillId="15" borderId="9" xfId="0" applyFont="1" applyFill="1" applyBorder="1" applyAlignment="1">
      <alignment horizontal="center" vertical="center"/>
    </xf>
    <xf numFmtId="0" fontId="13" fillId="15" borderId="0" xfId="0" applyFont="1" applyFill="1" applyAlignment="1">
      <alignment horizontal="center" vertical="center"/>
    </xf>
    <xf numFmtId="0" fontId="13" fillId="15" borderId="10" xfId="0" applyFont="1" applyFill="1" applyBorder="1" applyAlignment="1">
      <alignment horizontal="center" vertical="center"/>
    </xf>
    <xf numFmtId="169" fontId="5" fillId="16" borderId="0" xfId="0" applyNumberFormat="1" applyFont="1" applyFill="1" applyAlignment="1">
      <alignment horizontal="center" vertical="center" wrapText="1"/>
    </xf>
    <xf numFmtId="172" fontId="5" fillId="16" borderId="0" xfId="0" applyNumberFormat="1" applyFont="1" applyFill="1" applyAlignment="1">
      <alignment horizontal="center" vertical="center" wrapText="1"/>
    </xf>
    <xf numFmtId="1" fontId="5" fillId="0" borderId="10" xfId="0" applyNumberFormat="1" applyFont="1" applyBorder="1" applyAlignment="1">
      <alignment horizontal="center" vertical="center" wrapText="1"/>
    </xf>
    <xf numFmtId="169" fontId="5" fillId="0" borderId="0" xfId="0" applyNumberFormat="1" applyFont="1" applyAlignment="1">
      <alignment horizontal="center" vertical="center" wrapText="1"/>
    </xf>
    <xf numFmtId="172" fontId="5" fillId="0" borderId="0" xfId="0" applyNumberFormat="1" applyFont="1" applyAlignment="1">
      <alignment horizontal="center" vertical="center" wrapText="1"/>
    </xf>
    <xf numFmtId="0" fontId="12" fillId="14" borderId="9" xfId="0" applyFont="1" applyFill="1" applyBorder="1" applyAlignment="1">
      <alignment horizontal="left" vertical="center"/>
    </xf>
    <xf numFmtId="0" fontId="12" fillId="14" borderId="0" xfId="0" applyFont="1" applyFill="1" applyAlignment="1">
      <alignment horizontal="center" vertical="center"/>
    </xf>
    <xf numFmtId="0" fontId="12" fillId="14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169" fontId="5" fillId="7" borderId="0" xfId="0" applyNumberFormat="1" applyFont="1" applyFill="1" applyAlignment="1">
      <alignment horizontal="center" vertical="center" wrapText="1"/>
    </xf>
    <xf numFmtId="172" fontId="5" fillId="7" borderId="0" xfId="0" applyNumberFormat="1" applyFont="1" applyFill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65" fontId="11" fillId="13" borderId="2" xfId="0" applyNumberFormat="1" applyFont="1" applyFill="1" applyBorder="1" applyAlignment="1">
      <alignment horizontal="center"/>
    </xf>
    <xf numFmtId="0" fontId="0" fillId="13" borderId="2" xfId="0" applyFill="1" applyBorder="1" applyAlignment="1">
      <alignment horizontal="center"/>
    </xf>
    <xf numFmtId="0" fontId="5" fillId="13" borderId="2" xfId="0" applyFont="1" applyFill="1" applyBorder="1" applyAlignment="1">
      <alignment horizontal="center"/>
    </xf>
    <xf numFmtId="168" fontId="0" fillId="13" borderId="2" xfId="0" applyNumberFormat="1" applyFill="1" applyBorder="1" applyAlignment="1">
      <alignment horizontal="center"/>
    </xf>
    <xf numFmtId="168" fontId="0" fillId="0" borderId="0" xfId="0" applyNumberFormat="1" applyAlignment="1">
      <alignment horizontal="center"/>
    </xf>
    <xf numFmtId="0" fontId="11" fillId="13" borderId="2" xfId="0" applyFont="1" applyFill="1" applyBorder="1" applyAlignment="1">
      <alignment horizontal="center"/>
    </xf>
    <xf numFmtId="167" fontId="0" fillId="13" borderId="2" xfId="0" applyNumberFormat="1" applyFill="1" applyBorder="1" applyAlignment="1">
      <alignment horizontal="center"/>
    </xf>
    <xf numFmtId="172" fontId="0" fillId="0" borderId="0" xfId="0" applyNumberFormat="1" applyAlignment="1">
      <alignment horizontal="center"/>
    </xf>
    <xf numFmtId="0" fontId="6" fillId="8" borderId="0" xfId="0" applyFont="1" applyFill="1" applyAlignment="1">
      <alignment horizontal="center"/>
    </xf>
    <xf numFmtId="165" fontId="6" fillId="8" borderId="0" xfId="0" applyNumberFormat="1" applyFont="1" applyFill="1" applyAlignment="1">
      <alignment horizontal="right"/>
    </xf>
    <xf numFmtId="0" fontId="6" fillId="8" borderId="0" xfId="0" applyFont="1" applyFill="1" applyAlignment="1">
      <alignment horizontal="center" wrapText="1"/>
    </xf>
    <xf numFmtId="0" fontId="9" fillId="7" borderId="2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165" fontId="0" fillId="8" borderId="0" xfId="0" applyNumberFormat="1" applyFill="1"/>
    <xf numFmtId="0" fontId="0" fillId="8" borderId="0" xfId="0" applyFill="1"/>
    <xf numFmtId="1" fontId="0" fillId="8" borderId="0" xfId="0" applyNumberFormat="1" applyFill="1"/>
    <xf numFmtId="165" fontId="0" fillId="8" borderId="12" xfId="0" applyNumberFormat="1" applyFill="1" applyBorder="1"/>
    <xf numFmtId="0" fontId="0" fillId="0" borderId="12" xfId="0" applyBorder="1"/>
    <xf numFmtId="0" fontId="3" fillId="0" borderId="0" xfId="0" applyFont="1" applyAlignment="1">
      <alignment horizontal="left"/>
    </xf>
    <xf numFmtId="0" fontId="5" fillId="9" borderId="5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5" fillId="8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165" fontId="6" fillId="0" borderId="0" xfId="0" applyNumberFormat="1" applyFont="1" applyAlignment="1">
      <alignment horizontal="center" vertical="center"/>
    </xf>
    <xf numFmtId="0" fontId="5" fillId="10" borderId="4" xfId="0" applyFont="1" applyFill="1" applyBorder="1" applyAlignment="1">
      <alignment horizontal="center"/>
    </xf>
    <xf numFmtId="0" fontId="5" fillId="10" borderId="5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Alignment="1">
      <alignment horizontal="center"/>
    </xf>
    <xf numFmtId="165" fontId="5" fillId="11" borderId="2" xfId="0" applyNumberFormat="1" applyFont="1" applyFill="1" applyBorder="1" applyAlignment="1">
      <alignment horizontal="center"/>
    </xf>
    <xf numFmtId="165" fontId="0" fillId="11" borderId="2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134327</xdr:colOff>
      <xdr:row>50</xdr:row>
      <xdr:rowOff>183173</xdr:rowOff>
    </xdr:from>
    <xdr:to>
      <xdr:col>2</xdr:col>
      <xdr:colOff>219808</xdr:colOff>
      <xdr:row>56</xdr:row>
      <xdr:rowOff>170961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83AD08C-EC8C-D840-8BCD-E917E67CDEBC}"/>
            </a:ext>
          </a:extLst>
        </xdr:cNvPr>
        <xdr:cNvSpPr txBox="1"/>
      </xdr:nvSpPr>
      <xdr:spPr>
        <a:xfrm>
          <a:off x="134327" y="10709519"/>
          <a:ext cx="3895481" cy="116009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D" sz="1600" b="1"/>
            <a:t>Note: The questionnaire data used in this study are highlighted in green.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121595</xdr:colOff>
      <xdr:row>33</xdr:row>
      <xdr:rowOff>40532</xdr:rowOff>
    </xdr:from>
    <xdr:to>
      <xdr:col>9</xdr:col>
      <xdr:colOff>243191</xdr:colOff>
      <xdr:row>38</xdr:row>
      <xdr:rowOff>121596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ECF39A3-92AF-1B3F-39AD-33262581EE8F}"/>
            </a:ext>
          </a:extLst>
        </xdr:cNvPr>
        <xdr:cNvSpPr txBox="1"/>
      </xdr:nvSpPr>
      <xdr:spPr>
        <a:xfrm>
          <a:off x="1763138" y="7660532"/>
          <a:ext cx="5633936" cy="10943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D" sz="1600" b="1"/>
            <a:t>Note: The questionnaire responses highlighted in red were excluded during the data filtering process and were not included in the final analysis.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36</xdr:row>
      <xdr:rowOff>133350</xdr:rowOff>
    </xdr:from>
    <xdr:to>
      <xdr:col>10</xdr:col>
      <xdr:colOff>304800</xdr:colOff>
      <xdr:row>42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D87D85-DC91-70D6-8B4D-C95FC27A260F}"/>
            </a:ext>
          </a:extLst>
        </xdr:cNvPr>
        <xdr:cNvSpPr txBox="1"/>
      </xdr:nvSpPr>
      <xdr:spPr>
        <a:xfrm>
          <a:off x="742950" y="7677150"/>
          <a:ext cx="78105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D" sz="2000" b="1"/>
            <a:t>Note: The criteria assessment data were converted from numerical ratings into linguistic terms, linguistic codes, and predefined intuitionistic fuzzy value pairs for further analysis.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</xdr:colOff>
      <xdr:row>35</xdr:row>
      <xdr:rowOff>143823</xdr:rowOff>
    </xdr:from>
    <xdr:to>
      <xdr:col>11</xdr:col>
      <xdr:colOff>0</xdr:colOff>
      <xdr:row>38</xdr:row>
      <xdr:rowOff>82314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E57FF614-315B-96CC-B660-7E715E5C7CC2}"/>
                </a:ext>
              </a:extLst>
            </xdr:cNvPr>
            <xdr:cNvSpPr txBox="1"/>
          </xdr:nvSpPr>
          <xdr:spPr>
            <a:xfrm>
              <a:off x="1809" y="7340490"/>
              <a:ext cx="7500598" cy="538213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ID" sz="1800" b="1"/>
                <a:t>1. Construction of the intuitionistic fuzzy decision matrix </a:t>
              </a:r>
              <a14:m>
                <m:oMath xmlns:m="http://schemas.openxmlformats.org/officeDocument/2006/math">
                  <m:r>
                    <a:rPr lang="en-ID" sz="1800" b="1" i="1">
                      <a:latin typeface="Cambria Math" panose="02040503050406030204" pitchFamily="18" charset="0"/>
                    </a:rPr>
                    <m:t>(</m:t>
                  </m:r>
                  <m:sSub>
                    <m:sSubPr>
                      <m:ctrlPr>
                        <a:rPr lang="en-US" sz="1800" b="1" i="1">
                          <a:latin typeface="Cambria Math" panose="02040503050406030204" pitchFamily="18" charset="0"/>
                        </a:rPr>
                      </m:ctrlPr>
                    </m:sSubPr>
                    <m:e>
                      <m:d>
                        <m:dPr>
                          <m:begChr m:val="["/>
                          <m:endChr m:val="]"/>
                          <m:ctrlPr>
                            <a:rPr lang="en-ID" sz="1800" b="1" i="1"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en-ID" sz="1800" b="1" i="1">
                              <a:latin typeface="Cambria Math" panose="02040503050406030204" pitchFamily="18" charset="0"/>
                            </a:rPr>
                            <m:t>𝑷𝑲</m:t>
                          </m:r>
                          <m:r>
                            <a:rPr lang="en-ID" sz="1800" b="1" i="1">
                              <a:latin typeface="Cambria Math" panose="02040503050406030204" pitchFamily="18" charset="0"/>
                            </a:rPr>
                            <m:t> </m:t>
                          </m:r>
                        </m:e>
                      </m:d>
                    </m:e>
                    <m:sub>
                      <m:r>
                        <a:rPr lang="en-US" sz="1800" b="1" i="1">
                          <a:latin typeface="Cambria Math" panose="02040503050406030204" pitchFamily="18" charset="0"/>
                        </a:rPr>
                        <m:t>𝟒</m:t>
                      </m:r>
                      <m:r>
                        <a:rPr lang="en-US" sz="1800" b="1" i="1">
                          <a:latin typeface="Cambria Math" panose="02040503050406030204" pitchFamily="18" charset="0"/>
                        </a:rPr>
                        <m:t>×</m:t>
                      </m:r>
                      <m:r>
                        <a:rPr lang="en-US" sz="1800" b="1" i="1">
                          <a:latin typeface="Cambria Math" panose="02040503050406030204" pitchFamily="18" charset="0"/>
                        </a:rPr>
                        <m:t>𝟑𝟎</m:t>
                      </m:r>
                    </m:sub>
                  </m:sSub>
                  <m:r>
                    <a:rPr lang="en-US" sz="1800" b="1" i="1">
                      <a:latin typeface="Cambria Math" panose="02040503050406030204" pitchFamily="18" charset="0"/>
                    </a:rPr>
                    <m:t>)</m:t>
                  </m:r>
                </m:oMath>
              </a14:m>
              <a:endParaRPr lang="en-ID" sz="1800" b="1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E57FF614-315B-96CC-B660-7E715E5C7CC2}"/>
                </a:ext>
              </a:extLst>
            </xdr:cNvPr>
            <xdr:cNvSpPr txBox="1"/>
          </xdr:nvSpPr>
          <xdr:spPr>
            <a:xfrm>
              <a:off x="1809" y="7340490"/>
              <a:ext cx="7500598" cy="538213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ID" sz="1800" b="1"/>
                <a:t>1. Construction of the intuitionistic fuzzy decision matrix </a:t>
              </a:r>
              <a:r>
                <a:rPr lang="en-ID" sz="1800" b="1" i="0">
                  <a:latin typeface="Cambria Math" panose="02040503050406030204" pitchFamily="18" charset="0"/>
                </a:rPr>
                <a:t>([𝑷𝑲 ]</a:t>
              </a:r>
              <a:r>
                <a:rPr lang="en-US" sz="1800" b="1" i="0">
                  <a:latin typeface="Cambria Math" panose="02040503050406030204" pitchFamily="18" charset="0"/>
                </a:rPr>
                <a:t>_(𝟒×𝟑𝟎))</a:t>
              </a:r>
              <a:endParaRPr lang="en-ID" sz="1800" b="1"/>
            </a:p>
          </xdr:txBody>
        </xdr:sp>
      </mc:Fallback>
    </mc:AlternateContent>
    <xdr:clientData/>
  </xdr:twoCellAnchor>
  <xdr:twoCellAnchor>
    <xdr:from>
      <xdr:col>11</xdr:col>
      <xdr:colOff>373912</xdr:colOff>
      <xdr:row>0</xdr:row>
      <xdr:rowOff>280950</xdr:rowOff>
    </xdr:from>
    <xdr:to>
      <xdr:col>16</xdr:col>
      <xdr:colOff>479745</xdr:colOff>
      <xdr:row>3</xdr:row>
      <xdr:rowOff>204355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C119202-D229-84E9-B09B-74F8612C6F1A}"/>
                </a:ext>
              </a:extLst>
            </xdr:cNvPr>
            <xdr:cNvSpPr txBox="1"/>
          </xdr:nvSpPr>
          <xdr:spPr>
            <a:xfrm>
              <a:off x="7878067" y="280950"/>
              <a:ext cx="4096036" cy="734317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ID" sz="1400" b="1"/>
                <a:t>2. Aggregation of the intuitionistic fuzzy decision matrix</a:t>
              </a:r>
              <a14:m>
                <m:oMath xmlns:m="http://schemas.openxmlformats.org/officeDocument/2006/math">
                  <m:r>
                    <a:rPr lang="en-ID" sz="1400" b="1" i="1">
                      <a:latin typeface="Cambria Math" panose="02040503050406030204" pitchFamily="18" charset="0"/>
                    </a:rPr>
                    <m:t> (</m:t>
                  </m:r>
                  <m:sSub>
                    <m:sSubPr>
                      <m:ctrlPr>
                        <a:rPr lang="en-US" sz="1400" b="1" i="1">
                          <a:latin typeface="Cambria Math" panose="02040503050406030204" pitchFamily="18" charset="0"/>
                        </a:rPr>
                      </m:ctrlPr>
                    </m:sSubPr>
                    <m:e>
                      <m:d>
                        <m:dPr>
                          <m:begChr m:val="["/>
                          <m:endChr m:val="]"/>
                          <m:ctrlPr>
                            <a:rPr lang="en-ID" sz="1400" b="1" i="1"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en-ID" sz="1400" b="1" i="1">
                              <a:latin typeface="Cambria Math" panose="02040503050406030204" pitchFamily="18" charset="0"/>
                            </a:rPr>
                            <m:t>𝑷</m:t>
                          </m:r>
                          <m:sSub>
                            <m:sSubPr>
                              <m:ctrlPr>
                                <a:rPr lang="en-US" sz="1400" b="1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ID" sz="1400" b="1" i="1">
                                  <a:latin typeface="Cambria Math" panose="02040503050406030204" pitchFamily="18" charset="0"/>
                                </a:rPr>
                                <m:t>𝑲</m:t>
                              </m:r>
                            </m:e>
                            <m:sub>
                              <m:r>
                                <a:rPr lang="en-ID" sz="1400" b="1" i="1">
                                  <a:latin typeface="Cambria Math" panose="02040503050406030204" pitchFamily="18" charset="0"/>
                                </a:rPr>
                                <m:t>𝑨𝒈𝒈</m:t>
                              </m:r>
                            </m:sub>
                          </m:sSub>
                        </m:e>
                      </m:d>
                    </m:e>
                    <m:sub>
                      <m:r>
                        <a:rPr lang="en-ID" sz="1400" b="1" i="1">
                          <a:latin typeface="Cambria Math" panose="02040503050406030204" pitchFamily="18" charset="0"/>
                        </a:rPr>
                        <m:t>𝒏</m:t>
                      </m:r>
                      <m:r>
                        <a:rPr lang="en-ID" sz="1400" b="1" i="1">
                          <a:latin typeface="Cambria Math" panose="02040503050406030204" pitchFamily="18" charset="0"/>
                        </a:rPr>
                        <m:t>×</m:t>
                      </m:r>
                      <m:r>
                        <a:rPr lang="en-ID" sz="1400" b="1" i="1">
                          <a:latin typeface="Cambria Math" panose="02040503050406030204" pitchFamily="18" charset="0"/>
                        </a:rPr>
                        <m:t>𝟏</m:t>
                      </m:r>
                    </m:sub>
                  </m:sSub>
                  <m:r>
                    <a:rPr lang="en-ID" sz="1400" b="1" i="1">
                      <a:latin typeface="Cambria Math" panose="02040503050406030204" pitchFamily="18" charset="0"/>
                    </a:rPr>
                    <m:t>)</m:t>
                  </m:r>
                </m:oMath>
              </a14:m>
              <a:endParaRPr lang="en-ID" sz="1400" b="1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C119202-D229-84E9-B09B-74F8612C6F1A}"/>
                </a:ext>
              </a:extLst>
            </xdr:cNvPr>
            <xdr:cNvSpPr txBox="1"/>
          </xdr:nvSpPr>
          <xdr:spPr>
            <a:xfrm>
              <a:off x="7878067" y="280950"/>
              <a:ext cx="4096036" cy="734317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ID" sz="1400" b="1"/>
                <a:t>2. Aggregation of the intuitionistic fuzzy decision matrix</a:t>
              </a:r>
              <a:r>
                <a:rPr lang="en-ID" sz="1400" b="1" i="0">
                  <a:latin typeface="Cambria Math" panose="02040503050406030204" pitchFamily="18" charset="0"/>
                </a:rPr>
                <a:t> ([𝑷𝑲</a:t>
              </a:r>
              <a:r>
                <a:rPr lang="en-US" sz="1400" b="1" i="0">
                  <a:latin typeface="Cambria Math" panose="02040503050406030204" pitchFamily="18" charset="0"/>
                </a:rPr>
                <a:t>_</a:t>
              </a:r>
              <a:r>
                <a:rPr lang="en-ID" sz="1400" b="1" i="0">
                  <a:latin typeface="Cambria Math" panose="02040503050406030204" pitchFamily="18" charset="0"/>
                </a:rPr>
                <a:t>𝑨𝒈𝒈 ]</a:t>
              </a:r>
              <a:r>
                <a:rPr lang="en-US" sz="1400" b="1" i="0">
                  <a:latin typeface="Cambria Math" panose="02040503050406030204" pitchFamily="18" charset="0"/>
                </a:rPr>
                <a:t>_(</a:t>
              </a:r>
              <a:r>
                <a:rPr lang="en-ID" sz="1400" b="1" i="0">
                  <a:latin typeface="Cambria Math" panose="02040503050406030204" pitchFamily="18" charset="0"/>
                </a:rPr>
                <a:t>𝒏×𝟏</a:t>
              </a:r>
              <a:r>
                <a:rPr lang="en-US" sz="1400" b="1" i="0">
                  <a:latin typeface="Cambria Math" panose="02040503050406030204" pitchFamily="18" charset="0"/>
                </a:rPr>
                <a:t>)</a:t>
              </a:r>
              <a:r>
                <a:rPr lang="en-ID" sz="1400" b="1" i="0">
                  <a:latin typeface="Cambria Math" panose="02040503050406030204" pitchFamily="18" charset="0"/>
                </a:rPr>
                <a:t>)</a:t>
              </a:r>
              <a:endParaRPr lang="en-ID" sz="1400" b="1"/>
            </a:p>
          </xdr:txBody>
        </xdr:sp>
      </mc:Fallback>
    </mc:AlternateContent>
    <xdr:clientData/>
  </xdr:twoCellAnchor>
  <xdr:twoCellAnchor>
    <xdr:from>
      <xdr:col>15</xdr:col>
      <xdr:colOff>241222</xdr:colOff>
      <xdr:row>1</xdr:row>
      <xdr:rowOff>174165</xdr:rowOff>
    </xdr:from>
    <xdr:to>
      <xdr:col>16</xdr:col>
      <xdr:colOff>230576</xdr:colOff>
      <xdr:row>3</xdr:row>
      <xdr:rowOff>102497</xdr:rowOff>
    </xdr:to>
    <xdr:sp macro="" textlink="">
      <xdr:nvSpPr>
        <xdr:cNvPr id="6" name="Arrow: Right 5">
          <a:extLst>
            <a:ext uri="{FF2B5EF4-FFF2-40B4-BE49-F238E27FC236}">
              <a16:creationId xmlns:a16="http://schemas.microsoft.com/office/drawing/2014/main" id="{27269846-8184-8FA2-2370-9B4BD5FDDD8E}"/>
            </a:ext>
          </a:extLst>
        </xdr:cNvPr>
        <xdr:cNvSpPr/>
      </xdr:nvSpPr>
      <xdr:spPr>
        <a:xfrm>
          <a:off x="10898925" y="573185"/>
          <a:ext cx="826009" cy="340224"/>
        </a:xfrm>
        <a:prstGeom prst="rightArrow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19</xdr:col>
      <xdr:colOff>823784</xdr:colOff>
      <xdr:row>0</xdr:row>
      <xdr:rowOff>283176</xdr:rowOff>
    </xdr:from>
    <xdr:to>
      <xdr:col>24</xdr:col>
      <xdr:colOff>218818</xdr:colOff>
      <xdr:row>4</xdr:row>
      <xdr:rowOff>115845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CFD70D7-724F-2C97-3750-CF3ED2C105E8}"/>
            </a:ext>
          </a:extLst>
        </xdr:cNvPr>
        <xdr:cNvSpPr txBox="1"/>
      </xdr:nvSpPr>
      <xdr:spPr>
        <a:xfrm>
          <a:off x="14892466" y="283176"/>
          <a:ext cx="3887230" cy="8495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D" sz="1400" b="1"/>
            <a:t>3. Determination of the CIFS radius</a:t>
          </a:r>
          <a:br>
            <a:rPr lang="en-ID" sz="1400" b="1"/>
          </a:br>
          <a:r>
            <a:rPr lang="en-ID" sz="1400"/>
            <a:t>Calculating the Euclidean distance from each PK to the center prior to radius determination</a:t>
          </a:r>
          <a:endParaRPr lang="en-ID" sz="1400" b="1"/>
        </a:p>
      </xdr:txBody>
    </xdr:sp>
    <xdr:clientData/>
  </xdr:twoCellAnchor>
  <xdr:twoCellAnchor>
    <xdr:from>
      <xdr:col>23</xdr:col>
      <xdr:colOff>437636</xdr:colOff>
      <xdr:row>3</xdr:row>
      <xdr:rowOff>25743</xdr:rowOff>
    </xdr:from>
    <xdr:to>
      <xdr:col>25</xdr:col>
      <xdr:colOff>25744</xdr:colOff>
      <xdr:row>5</xdr:row>
      <xdr:rowOff>0</xdr:rowOff>
    </xdr:to>
    <xdr:sp macro="" textlink="">
      <xdr:nvSpPr>
        <xdr:cNvPr id="8" name="Arrow: Right 7">
          <a:extLst>
            <a:ext uri="{FF2B5EF4-FFF2-40B4-BE49-F238E27FC236}">
              <a16:creationId xmlns:a16="http://schemas.microsoft.com/office/drawing/2014/main" id="{6AECADA6-2D27-5A69-F5EE-F4604CEA37BB}"/>
            </a:ext>
          </a:extLst>
        </xdr:cNvPr>
        <xdr:cNvSpPr/>
      </xdr:nvSpPr>
      <xdr:spPr>
        <a:xfrm>
          <a:off x="18316318" y="836655"/>
          <a:ext cx="952500" cy="386149"/>
        </a:xfrm>
        <a:prstGeom prst="rightArrow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14</xdr:col>
      <xdr:colOff>231689</xdr:colOff>
      <xdr:row>6</xdr:row>
      <xdr:rowOff>48847</xdr:rowOff>
    </xdr:from>
    <xdr:to>
      <xdr:col>19</xdr:col>
      <xdr:colOff>0</xdr:colOff>
      <xdr:row>7</xdr:row>
      <xdr:rowOff>128717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26C4124-0B62-64DD-B297-5AEEC9043C18}"/>
            </a:ext>
          </a:extLst>
        </xdr:cNvPr>
        <xdr:cNvSpPr txBox="1"/>
      </xdr:nvSpPr>
      <xdr:spPr>
        <a:xfrm>
          <a:off x="10168581" y="1477597"/>
          <a:ext cx="4376351" cy="2858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D" sz="1400" b="1"/>
            <a:t>Aggregated Decision Matrix with Radius Values (C-IFS)</a:t>
          </a:r>
        </a:p>
      </xdr:txBody>
    </xdr:sp>
    <xdr:clientData/>
  </xdr:twoCellAnchor>
  <xdr:twoCellAnchor>
    <xdr:from>
      <xdr:col>19</xdr:col>
      <xdr:colOff>85481</xdr:colOff>
      <xdr:row>6</xdr:row>
      <xdr:rowOff>48846</xdr:rowOff>
    </xdr:from>
    <xdr:to>
      <xdr:col>21</xdr:col>
      <xdr:colOff>1001346</xdr:colOff>
      <xdr:row>9</xdr:row>
      <xdr:rowOff>158750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30B6081-ED34-2B5B-8ECC-A70DA3EED352}"/>
            </a:ext>
          </a:extLst>
        </xdr:cNvPr>
        <xdr:cNvSpPr txBox="1"/>
      </xdr:nvSpPr>
      <xdr:spPr>
        <a:xfrm>
          <a:off x="14177596" y="1428750"/>
          <a:ext cx="2601058" cy="69605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D" sz="1400" b="1"/>
            <a:t>4. Computing the criteria weights</a:t>
          </a:r>
        </a:p>
      </xdr:txBody>
    </xdr:sp>
    <xdr:clientData/>
  </xdr:twoCellAnchor>
  <xdr:twoCellAnchor>
    <xdr:from>
      <xdr:col>22</xdr:col>
      <xdr:colOff>48847</xdr:colOff>
      <xdr:row>6</xdr:row>
      <xdr:rowOff>61059</xdr:rowOff>
    </xdr:from>
    <xdr:to>
      <xdr:col>24</xdr:col>
      <xdr:colOff>61059</xdr:colOff>
      <xdr:row>9</xdr:row>
      <xdr:rowOff>158751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C1C80FC-7488-CED5-B9FB-E6592CA7790C}"/>
            </a:ext>
          </a:extLst>
        </xdr:cNvPr>
        <xdr:cNvSpPr txBox="1"/>
      </xdr:nvSpPr>
      <xdr:spPr>
        <a:xfrm>
          <a:off x="16876347" y="1440963"/>
          <a:ext cx="1758462" cy="6838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D" sz="1400" b="1"/>
            <a:t>5. Normalization of criteria weights</a:t>
          </a:r>
        </a:p>
      </xdr:txBody>
    </xdr:sp>
    <xdr:clientData/>
  </xdr:twoCellAnchor>
  <xdr:twoCellAnchor>
    <xdr:from>
      <xdr:col>14</xdr:col>
      <xdr:colOff>154459</xdr:colOff>
      <xdr:row>16</xdr:row>
      <xdr:rowOff>25744</xdr:rowOff>
    </xdr:from>
    <xdr:to>
      <xdr:col>14</xdr:col>
      <xdr:colOff>643581</xdr:colOff>
      <xdr:row>17</xdr:row>
      <xdr:rowOff>102973</xdr:rowOff>
    </xdr:to>
    <xdr:sp macro="" textlink="">
      <xdr:nvSpPr>
        <xdr:cNvPr id="12" name="Arrow: Right 11">
          <a:extLst>
            <a:ext uri="{FF2B5EF4-FFF2-40B4-BE49-F238E27FC236}">
              <a16:creationId xmlns:a16="http://schemas.microsoft.com/office/drawing/2014/main" id="{D29C7494-FBA8-D171-7938-CFBCE38F12DE}"/>
            </a:ext>
          </a:extLst>
        </xdr:cNvPr>
        <xdr:cNvSpPr/>
      </xdr:nvSpPr>
      <xdr:spPr>
        <a:xfrm>
          <a:off x="10091351" y="3513953"/>
          <a:ext cx="489122" cy="283175"/>
        </a:xfrm>
        <a:prstGeom prst="rightArrow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26458</xdr:rowOff>
    </xdr:from>
    <xdr:to>
      <xdr:col>10</xdr:col>
      <xdr:colOff>1217083</xdr:colOff>
      <xdr:row>36</xdr:row>
      <xdr:rowOff>171979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384B3996-4221-E923-A91B-2868E86A2577}"/>
                </a:ext>
              </a:extLst>
            </xdr:cNvPr>
            <xdr:cNvSpPr txBox="1"/>
          </xdr:nvSpPr>
          <xdr:spPr>
            <a:xfrm>
              <a:off x="1137708" y="6971771"/>
              <a:ext cx="8016875" cy="343958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ID" sz="1600" b="1"/>
                <a:t>1. Construction of the intuitionistic fuzzy evaluation matrix of alternatives </a:t>
              </a:r>
              <a14:m>
                <m:oMath xmlns:m="http://schemas.openxmlformats.org/officeDocument/2006/math">
                  <m:sSub>
                    <m:sSubPr>
                      <m:ctrlPr>
                        <a:rPr lang="en-US" sz="1600" b="1" i="1">
                          <a:latin typeface="Cambria Math" panose="02040503050406030204" pitchFamily="18" charset="0"/>
                        </a:rPr>
                      </m:ctrlPr>
                    </m:sSubPr>
                    <m:e>
                      <m:d>
                        <m:dPr>
                          <m:begChr m:val="["/>
                          <m:endChr m:val="]"/>
                          <m:ctrlPr>
                            <a:rPr lang="en-ID" sz="1600" b="1" i="1"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en-ID" sz="1600" b="1" i="1">
                              <a:latin typeface="Cambria Math" panose="02040503050406030204" pitchFamily="18" charset="0"/>
                            </a:rPr>
                            <m:t>𝑷</m:t>
                          </m:r>
                          <m:r>
                            <a:rPr lang="en-ID" sz="1600" b="1" i="1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a:rPr lang="en-ID" sz="1600" b="1" i="1">
                              <a:latin typeface="Cambria Math" panose="02040503050406030204" pitchFamily="18" charset="0"/>
                            </a:rPr>
                            <m:t>𝑲</m:t>
                          </m:r>
                        </m:e>
                      </m:d>
                    </m:e>
                    <m:sub>
                      <m:r>
                        <a:rPr lang="en-ID" sz="1600" b="1" i="1">
                          <a:latin typeface="Cambria Math" panose="02040503050406030204" pitchFamily="18" charset="0"/>
                        </a:rPr>
                        <m:t>𝒌</m:t>
                      </m:r>
                      <m:r>
                        <a:rPr lang="en-ID" sz="1600" b="1" i="1">
                          <a:latin typeface="Cambria Math" panose="02040503050406030204" pitchFamily="18" charset="0"/>
                        </a:rPr>
                        <m:t>×</m:t>
                      </m:r>
                      <m:r>
                        <a:rPr lang="en-ID" sz="1600" b="1" i="1">
                          <a:latin typeface="Cambria Math" panose="02040503050406030204" pitchFamily="18" charset="0"/>
                        </a:rPr>
                        <m:t>𝒏</m:t>
                      </m:r>
                    </m:sub>
                  </m:sSub>
                </m:oMath>
              </a14:m>
              <a:endParaRPr lang="en-ID" sz="1600" b="1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384B3996-4221-E923-A91B-2868E86A2577}"/>
                </a:ext>
              </a:extLst>
            </xdr:cNvPr>
            <xdr:cNvSpPr txBox="1"/>
          </xdr:nvSpPr>
          <xdr:spPr>
            <a:xfrm>
              <a:off x="1137708" y="6971771"/>
              <a:ext cx="8016875" cy="343958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ID" sz="1600" b="1"/>
                <a:t>1. Construction of the intuitionistic fuzzy evaluation matrix of alternatives </a:t>
              </a:r>
              <a:r>
                <a:rPr lang="en-ID" sz="1600" b="1" i="0">
                  <a:latin typeface="Cambria Math" panose="02040503050406030204" pitchFamily="18" charset="0"/>
                </a:rPr>
                <a:t>[𝑷 𝑲]</a:t>
              </a:r>
              <a:r>
                <a:rPr lang="en-US" sz="1600" b="1" i="0">
                  <a:latin typeface="Cambria Math" panose="02040503050406030204" pitchFamily="18" charset="0"/>
                </a:rPr>
                <a:t>_(</a:t>
              </a:r>
              <a:r>
                <a:rPr lang="en-ID" sz="1600" b="1" i="0">
                  <a:latin typeface="Cambria Math" panose="02040503050406030204" pitchFamily="18" charset="0"/>
                </a:rPr>
                <a:t>𝒌×𝒏</a:t>
              </a:r>
              <a:r>
                <a:rPr lang="en-US" sz="1600" b="1" i="0">
                  <a:latin typeface="Cambria Math" panose="02040503050406030204" pitchFamily="18" charset="0"/>
                </a:rPr>
                <a:t>)</a:t>
              </a:r>
              <a:endParaRPr lang="en-ID" sz="1600" b="1"/>
            </a:p>
          </xdr:txBody>
        </xdr:sp>
      </mc:Fallback>
    </mc:AlternateContent>
    <xdr:clientData/>
  </xdr:twoCellAnchor>
  <xdr:twoCellAnchor>
    <xdr:from>
      <xdr:col>0</xdr:col>
      <xdr:colOff>99483</xdr:colOff>
      <xdr:row>38</xdr:row>
      <xdr:rowOff>105833</xdr:rowOff>
    </xdr:from>
    <xdr:to>
      <xdr:col>10</xdr:col>
      <xdr:colOff>178858</xdr:colOff>
      <xdr:row>40</xdr:row>
      <xdr:rowOff>99483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8E408FE-AA52-4E6B-89F9-B519A12B6145}"/>
                </a:ext>
              </a:extLst>
            </xdr:cNvPr>
            <xdr:cNvSpPr txBox="1"/>
          </xdr:nvSpPr>
          <xdr:spPr>
            <a:xfrm>
              <a:off x="99483" y="7646458"/>
              <a:ext cx="8016875" cy="390525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ID" sz="1600" b="1"/>
                <a:t>2. Aggregation of the intuitionistic fuzzy evaluation matrix for alternatives </a:t>
              </a:r>
              <a14:m>
                <m:oMath xmlns:m="http://schemas.openxmlformats.org/officeDocument/2006/math">
                  <m:r>
                    <a:rPr lang="en-ID" sz="1400" b="1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([</m:t>
                  </m:r>
                  <m:r>
                    <a:rPr lang="en-ID" sz="1400" b="1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𝑷</m:t>
                  </m:r>
                  <m:r>
                    <a:rPr lang="en-ID" sz="1400" b="1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sSub>
                    <m:sSubPr>
                      <m:ctrlPr>
                        <a:rPr lang="en-US" sz="14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ID" sz="14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𝑲</m:t>
                      </m:r>
                    </m:e>
                    <m:sub>
                      <m:r>
                        <a:rPr lang="en-ID" sz="14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𝒂𝒈𝒈</m:t>
                      </m:r>
                    </m:sub>
                  </m:sSub>
                  <m:r>
                    <a:rPr lang="en-ID" sz="1400" b="1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])</m:t>
                  </m:r>
                </m:oMath>
              </a14:m>
              <a:endParaRPr lang="en-ID" sz="1600" b="1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8E408FE-AA52-4E6B-89F9-B519A12B6145}"/>
                </a:ext>
              </a:extLst>
            </xdr:cNvPr>
            <xdr:cNvSpPr txBox="1"/>
          </xdr:nvSpPr>
          <xdr:spPr>
            <a:xfrm>
              <a:off x="99483" y="7646458"/>
              <a:ext cx="8016875" cy="390525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ID" sz="1600" b="1"/>
                <a:t>2. Aggregation of the intuitionistic fuzzy evaluation matrix for alternatives </a:t>
              </a:r>
              <a:r>
                <a:rPr lang="en-ID" sz="14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([𝑷 𝑲</a:t>
              </a:r>
              <a:r>
                <a:rPr lang="en-US" sz="14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ID" sz="14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𝒂𝒈𝒈])</a:t>
              </a:r>
              <a:endParaRPr lang="en-ID" sz="1600" b="1"/>
            </a:p>
          </xdr:txBody>
        </xdr:sp>
      </mc:Fallback>
    </mc:AlternateContent>
    <xdr:clientData/>
  </xdr:twoCellAnchor>
  <xdr:twoCellAnchor>
    <xdr:from>
      <xdr:col>0</xdr:col>
      <xdr:colOff>132290</xdr:colOff>
      <xdr:row>55</xdr:row>
      <xdr:rowOff>66145</xdr:rowOff>
    </xdr:from>
    <xdr:to>
      <xdr:col>8</xdr:col>
      <xdr:colOff>0</xdr:colOff>
      <xdr:row>59</xdr:row>
      <xdr:rowOff>145518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D45C32AD-020B-19E7-5745-B6D3A8A28350}"/>
                </a:ext>
              </a:extLst>
            </xdr:cNvPr>
            <xdr:cNvSpPr txBox="1"/>
          </xdr:nvSpPr>
          <xdr:spPr>
            <a:xfrm>
              <a:off x="132290" y="10980208"/>
              <a:ext cx="5939898" cy="873123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ID" sz="1600" b="1"/>
                <a:t>3. Computing the aggregated decision matrix (</a:t>
              </a:r>
              <a14:m>
                <m:oMath xmlns:m="http://schemas.openxmlformats.org/officeDocument/2006/math">
                  <m:r>
                    <a:rPr lang="en-ID" sz="1600" b="1" i="1">
                      <a:latin typeface="Cambria Math" panose="02040503050406030204" pitchFamily="18" charset="0"/>
                    </a:rPr>
                    <m:t>[</m:t>
                  </m:r>
                  <m:sSub>
                    <m:sSubPr>
                      <m:ctrlPr>
                        <a:rPr lang="en-US" sz="1600" b="1" i="1">
                          <a:latin typeface="Cambria Math" panose="02040503050406030204" pitchFamily="18" charset="0"/>
                        </a:rPr>
                      </m:ctrlPr>
                    </m:sSubPr>
                    <m:e>
                      <m:acc>
                        <m:accPr>
                          <m:chr m:val="̃"/>
                          <m:ctrlPr>
                            <a:rPr lang="en-ID" sz="1600" b="1" i="1">
                              <a:latin typeface="Cambria Math" panose="02040503050406030204" pitchFamily="18" charset="0"/>
                            </a:rPr>
                          </m:ctrlPr>
                        </m:accPr>
                        <m:e>
                          <m:r>
                            <a:rPr lang="en-US" sz="1600" b="1" i="1">
                              <a:latin typeface="Cambria Math" panose="02040503050406030204" pitchFamily="18" charset="0"/>
                            </a:rPr>
                            <m:t>𝑷𝑲</m:t>
                          </m:r>
                        </m:e>
                      </m:acc>
                    </m:e>
                    <m:sub>
                      <m:r>
                        <a:rPr lang="en-US" sz="1600" b="1" i="1">
                          <a:latin typeface="Cambria Math" panose="02040503050406030204" pitchFamily="18" charset="0"/>
                        </a:rPr>
                        <m:t>𝒂𝒈𝒈</m:t>
                      </m:r>
                    </m:sub>
                  </m:sSub>
                  <m:r>
                    <a:rPr lang="en-ID" sz="1600" b="1" i="1">
                      <a:latin typeface="Cambria Math" panose="02040503050406030204" pitchFamily="18" charset="0"/>
                    </a:rPr>
                    <m:t>]</m:t>
                  </m:r>
                </m:oMath>
              </a14:m>
              <a:r>
                <a:rPr lang="en-ID" sz="1600" b="1"/>
                <a:t>) and</a:t>
              </a:r>
            </a:p>
            <a:p>
              <a:r>
                <a:rPr lang="en-ID" sz="1600" b="1"/>
                <a:t>4. Determination of the radius values</a:t>
              </a:r>
              <a:br>
                <a:rPr lang="en-ID" sz="2400" b="1"/>
              </a:br>
              <a:endParaRPr lang="en-ID" sz="2400" b="1"/>
            </a:p>
            <a:p>
              <a:endParaRPr lang="en-ID" sz="1600" b="1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D45C32AD-020B-19E7-5745-B6D3A8A28350}"/>
                </a:ext>
              </a:extLst>
            </xdr:cNvPr>
            <xdr:cNvSpPr txBox="1"/>
          </xdr:nvSpPr>
          <xdr:spPr>
            <a:xfrm>
              <a:off x="132290" y="10980208"/>
              <a:ext cx="5939898" cy="873123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ID" sz="1600" b="1"/>
                <a:t>3. Computing the aggregated decision matrix (</a:t>
              </a:r>
              <a:r>
                <a:rPr lang="en-ID" sz="1600" b="1" i="0">
                  <a:latin typeface="Cambria Math" panose="02040503050406030204" pitchFamily="18" charset="0"/>
                </a:rPr>
                <a:t>[(</a:t>
              </a:r>
              <a:r>
                <a:rPr lang="en-US" sz="1600" b="1" i="0">
                  <a:latin typeface="Cambria Math" panose="02040503050406030204" pitchFamily="18" charset="0"/>
                </a:rPr>
                <a:t>𝑷𝑲</a:t>
              </a:r>
              <a:r>
                <a:rPr lang="en-ID" sz="1600" b="1" i="0">
                  <a:latin typeface="Cambria Math" panose="02040503050406030204" pitchFamily="18" charset="0"/>
                </a:rPr>
                <a:t>) ̃</a:t>
              </a:r>
              <a:r>
                <a:rPr lang="en-US" sz="1600" b="1" i="0">
                  <a:latin typeface="Cambria Math" panose="02040503050406030204" pitchFamily="18" charset="0"/>
                </a:rPr>
                <a:t>_𝒂𝒈𝒈</a:t>
              </a:r>
              <a:r>
                <a:rPr lang="en-ID" sz="1600" b="1" i="0">
                  <a:latin typeface="Cambria Math" panose="02040503050406030204" pitchFamily="18" charset="0"/>
                </a:rPr>
                <a:t>]</a:t>
              </a:r>
              <a:r>
                <a:rPr lang="en-ID" sz="1600" b="1"/>
                <a:t>) and</a:t>
              </a:r>
            </a:p>
            <a:p>
              <a:r>
                <a:rPr lang="en-ID" sz="1600" b="1"/>
                <a:t>4. Determination of the radius values</a:t>
              </a:r>
              <a:br>
                <a:rPr lang="en-ID" sz="2400" b="1"/>
              </a:br>
              <a:endParaRPr lang="en-ID" sz="2400" b="1"/>
            </a:p>
            <a:p>
              <a:endParaRPr lang="en-ID" sz="1600" b="1"/>
            </a:p>
          </xdr:txBody>
        </xdr:sp>
      </mc:Fallback>
    </mc:AlternateContent>
    <xdr:clientData/>
  </xdr:twoCellAnchor>
  <xdr:twoCellAnchor>
    <xdr:from>
      <xdr:col>11</xdr:col>
      <xdr:colOff>1613957</xdr:colOff>
      <xdr:row>58</xdr:row>
      <xdr:rowOff>171980</xdr:rowOff>
    </xdr:from>
    <xdr:to>
      <xdr:col>14</xdr:col>
      <xdr:colOff>635000</xdr:colOff>
      <xdr:row>62</xdr:row>
      <xdr:rowOff>39688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7342911A-5040-B419-1A3E-CC77109AA12F}"/>
                </a:ext>
              </a:extLst>
            </xdr:cNvPr>
            <xdr:cNvSpPr txBox="1"/>
          </xdr:nvSpPr>
          <xdr:spPr>
            <a:xfrm>
              <a:off x="11191874" y="11681355"/>
              <a:ext cx="3558647" cy="661458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ID" sz="1400" b="1"/>
                <a:t>5. Determination of the parameter value </a:t>
              </a:r>
              <a14:m>
                <m:oMath xmlns:m="http://schemas.openxmlformats.org/officeDocument/2006/math">
                  <m:r>
                    <a:rPr lang="en-US" sz="1400" b="1" i="1">
                      <a:latin typeface="Cambria Math" panose="02040503050406030204" pitchFamily="18" charset="0"/>
                    </a:rPr>
                    <m:t>𝝀</m:t>
                  </m:r>
                </m:oMath>
              </a14:m>
              <a:endParaRPr lang="en-ID" sz="1400" b="1"/>
            </a:p>
            <a:p>
              <a:r>
                <a:rPr lang="en-ID" sz="1400" b="1"/>
                <a:t>6. Computing the alternative score values</a:t>
              </a:r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7342911A-5040-B419-1A3E-CC77109AA12F}"/>
                </a:ext>
              </a:extLst>
            </xdr:cNvPr>
            <xdr:cNvSpPr txBox="1"/>
          </xdr:nvSpPr>
          <xdr:spPr>
            <a:xfrm>
              <a:off x="11191874" y="11681355"/>
              <a:ext cx="3558647" cy="661458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ID" sz="1400" b="1"/>
                <a:t>5. Determination of the parameter value </a:t>
              </a:r>
              <a:r>
                <a:rPr lang="en-US" sz="1400" b="1" i="0">
                  <a:latin typeface="Cambria Math" panose="02040503050406030204" pitchFamily="18" charset="0"/>
                </a:rPr>
                <a:t>𝝀</a:t>
              </a:r>
              <a:endParaRPr lang="en-ID" sz="1400" b="1"/>
            </a:p>
            <a:p>
              <a:r>
                <a:rPr lang="en-ID" sz="1400" b="1"/>
                <a:t>6. Computing the alternative score values</a:t>
              </a:r>
            </a:p>
          </xdr:txBody>
        </xdr:sp>
      </mc:Fallback>
    </mc:AlternateContent>
    <xdr:clientData/>
  </xdr:twoCellAnchor>
  <xdr:twoCellAnchor>
    <xdr:from>
      <xdr:col>8</xdr:col>
      <xdr:colOff>648230</xdr:colOff>
      <xdr:row>80</xdr:row>
      <xdr:rowOff>158750</xdr:rowOff>
    </xdr:from>
    <xdr:to>
      <xdr:col>13</xdr:col>
      <xdr:colOff>79375</xdr:colOff>
      <xdr:row>82</xdr:row>
      <xdr:rowOff>132292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34C8943-B7EC-9773-B825-7075C6F009F2}"/>
            </a:ext>
          </a:extLst>
        </xdr:cNvPr>
        <xdr:cNvSpPr txBox="1"/>
      </xdr:nvSpPr>
      <xdr:spPr>
        <a:xfrm>
          <a:off x="6746876" y="16033750"/>
          <a:ext cx="6098645" cy="3704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D" sz="1600" b="1"/>
            <a:t>7. Determination of the alternative ranking order</a:t>
          </a:r>
        </a:p>
      </xdr:txBody>
    </xdr:sp>
    <xdr:clientData/>
  </xdr:twoCellAnchor>
  <xdr:twoCellAnchor>
    <xdr:from>
      <xdr:col>34</xdr:col>
      <xdr:colOff>211667</xdr:colOff>
      <xdr:row>54</xdr:row>
      <xdr:rowOff>0</xdr:rowOff>
    </xdr:from>
    <xdr:to>
      <xdr:col>39</xdr:col>
      <xdr:colOff>1088571</xdr:colOff>
      <xdr:row>58</xdr:row>
      <xdr:rowOff>15119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D99F0D5-ED3C-D40D-92BF-D79E1D658D38}"/>
            </a:ext>
          </a:extLst>
        </xdr:cNvPr>
        <xdr:cNvSpPr txBox="1"/>
      </xdr:nvSpPr>
      <xdr:spPr>
        <a:xfrm>
          <a:off x="38735000" y="10613571"/>
          <a:ext cx="6758214" cy="8013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D" sz="1800" b="1"/>
            <a:t>8. Conducting sensitivity analysis and</a:t>
          </a:r>
        </a:p>
        <a:p>
          <a:r>
            <a:rPr lang="en-ID" sz="1800" b="1"/>
            <a:t>9. Comparing the ranking results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1"/>
  <sheetViews>
    <sheetView topLeftCell="A23" zoomScale="46" zoomScaleNormal="33" workbookViewId="0">
      <selection activeCell="W80" sqref="W80"/>
    </sheetView>
  </sheetViews>
  <sheetFormatPr defaultRowHeight="15.75" x14ac:dyDescent="0.25"/>
  <cols>
    <col min="1" max="1000" width="25" customWidth="1"/>
  </cols>
  <sheetData>
    <row r="1" spans="1:24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3" t="s">
        <v>12</v>
      </c>
      <c r="Q1" s="3" t="s">
        <v>14</v>
      </c>
      <c r="R1" s="3" t="s">
        <v>13</v>
      </c>
      <c r="S1" s="1" t="s">
        <v>12</v>
      </c>
      <c r="T1" s="1" t="s">
        <v>13</v>
      </c>
      <c r="U1" s="1" t="s">
        <v>14</v>
      </c>
      <c r="V1" s="4" t="s">
        <v>12</v>
      </c>
      <c r="W1" s="4" t="s">
        <v>13</v>
      </c>
      <c r="X1" s="4" t="s">
        <v>14</v>
      </c>
    </row>
    <row r="2" spans="1:24" x14ac:dyDescent="0.25">
      <c r="A2" s="8" t="s">
        <v>15</v>
      </c>
      <c r="B2" s="8" t="s">
        <v>16</v>
      </c>
      <c r="C2" s="8" t="s">
        <v>16</v>
      </c>
      <c r="D2" s="8" t="s">
        <v>16</v>
      </c>
      <c r="E2" s="8" t="s">
        <v>16</v>
      </c>
      <c r="F2" s="8" t="s">
        <v>16</v>
      </c>
      <c r="G2" s="8" t="s">
        <v>16</v>
      </c>
      <c r="H2" s="8" t="s">
        <v>17</v>
      </c>
      <c r="I2" s="8" t="s">
        <v>18</v>
      </c>
      <c r="J2" s="8" t="s">
        <v>18</v>
      </c>
      <c r="K2" s="8" t="s">
        <v>17</v>
      </c>
      <c r="L2" s="8" t="s">
        <v>19</v>
      </c>
      <c r="M2" s="8" t="s">
        <v>20</v>
      </c>
      <c r="N2" s="8" t="s">
        <v>17</v>
      </c>
      <c r="O2" s="8" t="s">
        <v>18</v>
      </c>
      <c r="P2" s="8" t="s">
        <v>17</v>
      </c>
      <c r="Q2" s="8" t="s">
        <v>17</v>
      </c>
      <c r="R2" s="8" t="s">
        <v>18</v>
      </c>
      <c r="S2" s="8" t="s">
        <v>20</v>
      </c>
      <c r="T2" s="8" t="s">
        <v>17</v>
      </c>
      <c r="U2" s="8" t="s">
        <v>18</v>
      </c>
      <c r="V2" s="8" t="s">
        <v>20</v>
      </c>
      <c r="W2" s="8" t="s">
        <v>18</v>
      </c>
      <c r="X2" s="8" t="s">
        <v>20</v>
      </c>
    </row>
    <row r="3" spans="1:24" x14ac:dyDescent="0.25">
      <c r="A3" s="8" t="s">
        <v>15</v>
      </c>
      <c r="B3" s="8" t="s">
        <v>16</v>
      </c>
      <c r="C3" s="8" t="s">
        <v>16</v>
      </c>
      <c r="D3" s="8" t="s">
        <v>16</v>
      </c>
      <c r="E3" s="8" t="s">
        <v>16</v>
      </c>
      <c r="F3" s="8" t="s">
        <v>16</v>
      </c>
      <c r="G3" s="8" t="s">
        <v>16</v>
      </c>
      <c r="H3" s="8" t="s">
        <v>18</v>
      </c>
      <c r="I3" s="8" t="s">
        <v>18</v>
      </c>
      <c r="J3" s="8" t="s">
        <v>17</v>
      </c>
      <c r="K3" s="8" t="s">
        <v>17</v>
      </c>
      <c r="L3" s="8" t="s">
        <v>21</v>
      </c>
      <c r="M3" s="8" t="s">
        <v>20</v>
      </c>
      <c r="N3" s="9">
        <v>2</v>
      </c>
      <c r="O3" s="8" t="s">
        <v>18</v>
      </c>
      <c r="P3" s="8" t="s">
        <v>17</v>
      </c>
      <c r="Q3" s="8" t="s">
        <v>22</v>
      </c>
      <c r="R3" s="8" t="s">
        <v>18</v>
      </c>
      <c r="S3" s="8" t="s">
        <v>17</v>
      </c>
      <c r="T3" s="8" t="s">
        <v>22</v>
      </c>
      <c r="U3" s="8" t="s">
        <v>20</v>
      </c>
      <c r="V3" s="8" t="s">
        <v>23</v>
      </c>
      <c r="W3" s="8" t="s">
        <v>18</v>
      </c>
      <c r="X3" s="8" t="s">
        <v>17</v>
      </c>
    </row>
    <row r="4" spans="1:24" x14ac:dyDescent="0.25">
      <c r="A4" s="8" t="s">
        <v>24</v>
      </c>
      <c r="B4" s="8" t="s">
        <v>16</v>
      </c>
      <c r="C4" s="8" t="s">
        <v>16</v>
      </c>
      <c r="D4" s="8" t="s">
        <v>16</v>
      </c>
      <c r="E4" s="8" t="s">
        <v>16</v>
      </c>
      <c r="F4" s="8" t="s">
        <v>16</v>
      </c>
      <c r="G4" s="8" t="s">
        <v>16</v>
      </c>
      <c r="H4" s="8" t="s">
        <v>17</v>
      </c>
      <c r="I4" s="8" t="s">
        <v>18</v>
      </c>
      <c r="J4" s="8" t="s">
        <v>18</v>
      </c>
      <c r="K4" s="8" t="s">
        <v>20</v>
      </c>
      <c r="L4" s="8" t="s">
        <v>25</v>
      </c>
      <c r="M4" s="8" t="s">
        <v>20</v>
      </c>
      <c r="N4" s="9" t="s">
        <v>17</v>
      </c>
      <c r="O4" s="8" t="s">
        <v>18</v>
      </c>
      <c r="P4" s="8" t="s">
        <v>18</v>
      </c>
      <c r="Q4" s="8" t="s">
        <v>18</v>
      </c>
      <c r="R4" s="8" t="s">
        <v>17</v>
      </c>
      <c r="S4" s="8" t="s">
        <v>20</v>
      </c>
      <c r="T4" s="8" t="s">
        <v>17</v>
      </c>
      <c r="U4" s="8" t="s">
        <v>20</v>
      </c>
      <c r="V4" s="8" t="s">
        <v>17</v>
      </c>
      <c r="W4" s="8" t="s">
        <v>18</v>
      </c>
      <c r="X4" s="8" t="s">
        <v>17</v>
      </c>
    </row>
    <row r="5" spans="1:24" x14ac:dyDescent="0.25">
      <c r="A5" s="8" t="s">
        <v>24</v>
      </c>
      <c r="B5" s="8" t="s">
        <v>16</v>
      </c>
      <c r="C5" s="8" t="s">
        <v>16</v>
      </c>
      <c r="D5" s="8" t="s">
        <v>16</v>
      </c>
      <c r="E5" s="8" t="s">
        <v>16</v>
      </c>
      <c r="F5" s="8" t="s">
        <v>16</v>
      </c>
      <c r="G5" s="8" t="s">
        <v>16</v>
      </c>
      <c r="H5" s="8" t="s">
        <v>18</v>
      </c>
      <c r="I5" s="8" t="s">
        <v>18</v>
      </c>
      <c r="J5" s="8" t="s">
        <v>18</v>
      </c>
      <c r="K5" s="8" t="s">
        <v>17</v>
      </c>
      <c r="L5" s="8" t="s">
        <v>26</v>
      </c>
      <c r="M5" s="8" t="s">
        <v>20</v>
      </c>
      <c r="N5" s="9">
        <v>2</v>
      </c>
      <c r="O5" s="8" t="s">
        <v>18</v>
      </c>
      <c r="P5" s="8" t="s">
        <v>20</v>
      </c>
      <c r="Q5" s="8" t="s">
        <v>22</v>
      </c>
      <c r="R5" s="8" t="s">
        <v>17</v>
      </c>
      <c r="S5" s="8" t="s">
        <v>18</v>
      </c>
      <c r="T5" s="8" t="s">
        <v>20</v>
      </c>
      <c r="U5" s="8" t="s">
        <v>17</v>
      </c>
      <c r="V5" s="8" t="s">
        <v>23</v>
      </c>
      <c r="W5" s="8" t="s">
        <v>20</v>
      </c>
      <c r="X5" s="8" t="s">
        <v>17</v>
      </c>
    </row>
    <row r="6" spans="1:24" x14ac:dyDescent="0.25">
      <c r="A6" s="8" t="s">
        <v>24</v>
      </c>
      <c r="B6" s="8" t="s">
        <v>16</v>
      </c>
      <c r="C6" s="8" t="s">
        <v>16</v>
      </c>
      <c r="D6" s="8" t="s">
        <v>16</v>
      </c>
      <c r="E6" s="8" t="s">
        <v>16</v>
      </c>
      <c r="F6" s="8" t="s">
        <v>16</v>
      </c>
      <c r="G6" s="8" t="s">
        <v>16</v>
      </c>
      <c r="H6" s="8" t="s">
        <v>18</v>
      </c>
      <c r="I6" s="8" t="s">
        <v>18</v>
      </c>
      <c r="J6" s="8" t="s">
        <v>20</v>
      </c>
      <c r="K6" s="8" t="s">
        <v>20</v>
      </c>
      <c r="L6" s="8" t="s">
        <v>27</v>
      </c>
      <c r="M6" s="8" t="s">
        <v>20</v>
      </c>
      <c r="N6" s="8" t="s">
        <v>17</v>
      </c>
      <c r="O6" s="8" t="s">
        <v>18</v>
      </c>
      <c r="P6" s="8" t="s">
        <v>17</v>
      </c>
      <c r="Q6" s="8" t="s">
        <v>20</v>
      </c>
      <c r="R6" s="8" t="s">
        <v>18</v>
      </c>
      <c r="S6" s="8" t="s">
        <v>22</v>
      </c>
      <c r="T6" s="8" t="s">
        <v>17</v>
      </c>
      <c r="U6" s="8" t="s">
        <v>18</v>
      </c>
      <c r="V6" s="8" t="s">
        <v>20</v>
      </c>
      <c r="W6" s="8" t="s">
        <v>17</v>
      </c>
      <c r="X6" s="8" t="s">
        <v>22</v>
      </c>
    </row>
    <row r="7" spans="1:24" x14ac:dyDescent="0.25">
      <c r="A7" s="8" t="s">
        <v>28</v>
      </c>
      <c r="B7" s="8" t="s">
        <v>16</v>
      </c>
      <c r="C7" s="8" t="s">
        <v>16</v>
      </c>
      <c r="D7" s="8" t="s">
        <v>16</v>
      </c>
      <c r="E7" s="8" t="s">
        <v>16</v>
      </c>
      <c r="F7" s="8" t="s">
        <v>16</v>
      </c>
      <c r="G7" s="8" t="s">
        <v>16</v>
      </c>
      <c r="H7" s="8" t="s">
        <v>18</v>
      </c>
      <c r="I7" s="8" t="s">
        <v>17</v>
      </c>
      <c r="J7" s="8" t="s">
        <v>17</v>
      </c>
      <c r="K7" s="8" t="s">
        <v>18</v>
      </c>
      <c r="L7" s="8" t="s">
        <v>29</v>
      </c>
      <c r="M7" s="8" t="s">
        <v>18</v>
      </c>
      <c r="N7" s="8" t="s">
        <v>18</v>
      </c>
      <c r="O7" s="8" t="s">
        <v>17</v>
      </c>
      <c r="P7" s="8" t="s">
        <v>17</v>
      </c>
      <c r="Q7" s="8" t="s">
        <v>18</v>
      </c>
      <c r="R7" s="8" t="s">
        <v>17</v>
      </c>
      <c r="S7" s="8" t="s">
        <v>18</v>
      </c>
      <c r="T7" s="8" t="s">
        <v>18</v>
      </c>
      <c r="U7" s="8" t="s">
        <v>17</v>
      </c>
      <c r="V7" s="8" t="s">
        <v>18</v>
      </c>
      <c r="W7" s="8" t="s">
        <v>18</v>
      </c>
      <c r="X7" s="8" t="s">
        <v>18</v>
      </c>
    </row>
    <row r="8" spans="1:24" x14ac:dyDescent="0.25">
      <c r="A8" s="8" t="s">
        <v>30</v>
      </c>
      <c r="B8" s="8" t="s">
        <v>16</v>
      </c>
      <c r="C8" s="8" t="s">
        <v>16</v>
      </c>
      <c r="D8" s="8" t="s">
        <v>16</v>
      </c>
      <c r="E8" s="8" t="s">
        <v>16</v>
      </c>
      <c r="F8" s="8" t="s">
        <v>16</v>
      </c>
      <c r="G8" s="8" t="s">
        <v>16</v>
      </c>
      <c r="H8" s="8" t="s">
        <v>18</v>
      </c>
      <c r="I8" s="8" t="s">
        <v>18</v>
      </c>
      <c r="J8" s="8" t="s">
        <v>20</v>
      </c>
      <c r="K8" s="8" t="s">
        <v>18</v>
      </c>
      <c r="L8" s="8" t="s">
        <v>31</v>
      </c>
      <c r="M8" s="8" t="s">
        <v>18</v>
      </c>
      <c r="N8" s="8" t="s">
        <v>17</v>
      </c>
      <c r="O8" s="8" t="s">
        <v>17</v>
      </c>
      <c r="P8" s="8" t="s">
        <v>20</v>
      </c>
      <c r="Q8" s="8" t="s">
        <v>22</v>
      </c>
      <c r="R8" s="8" t="s">
        <v>18</v>
      </c>
      <c r="S8" s="8" t="s">
        <v>18</v>
      </c>
      <c r="T8" s="8" t="s">
        <v>20</v>
      </c>
      <c r="U8" s="8" t="s">
        <v>17</v>
      </c>
      <c r="V8" s="8" t="s">
        <v>17</v>
      </c>
      <c r="W8" s="8" t="s">
        <v>20</v>
      </c>
      <c r="X8" s="8" t="s">
        <v>18</v>
      </c>
    </row>
    <row r="9" spans="1:24" x14ac:dyDescent="0.25">
      <c r="A9" s="8" t="s">
        <v>30</v>
      </c>
      <c r="B9" s="8" t="s">
        <v>16</v>
      </c>
      <c r="C9" s="8" t="s">
        <v>16</v>
      </c>
      <c r="D9" s="8" t="s">
        <v>16</v>
      </c>
      <c r="E9" s="8" t="s">
        <v>16</v>
      </c>
      <c r="F9" s="8" t="s">
        <v>16</v>
      </c>
      <c r="G9" s="8" t="s">
        <v>16</v>
      </c>
      <c r="H9" s="8" t="s">
        <v>18</v>
      </c>
      <c r="I9" s="8" t="s">
        <v>18</v>
      </c>
      <c r="J9" s="8" t="s">
        <v>18</v>
      </c>
      <c r="K9" s="8" t="s">
        <v>18</v>
      </c>
      <c r="L9" s="8" t="s">
        <v>32</v>
      </c>
      <c r="M9" s="8" t="s">
        <v>17</v>
      </c>
      <c r="N9" s="8" t="s">
        <v>20</v>
      </c>
      <c r="O9" s="8" t="s">
        <v>18</v>
      </c>
      <c r="P9" s="8" t="s">
        <v>17</v>
      </c>
      <c r="Q9" s="8" t="s">
        <v>17</v>
      </c>
      <c r="R9" s="8" t="s">
        <v>22</v>
      </c>
      <c r="S9" s="8" t="s">
        <v>20</v>
      </c>
      <c r="T9" s="8" t="s">
        <v>20</v>
      </c>
      <c r="U9" s="8" t="s">
        <v>17</v>
      </c>
      <c r="V9" s="8" t="s">
        <v>18</v>
      </c>
      <c r="W9" s="8" t="s">
        <v>17</v>
      </c>
      <c r="X9" s="8" t="s">
        <v>20</v>
      </c>
    </row>
    <row r="10" spans="1:24" x14ac:dyDescent="0.25">
      <c r="A10" s="10" t="s">
        <v>30</v>
      </c>
      <c r="B10" s="8" t="s">
        <v>16</v>
      </c>
      <c r="C10" s="8" t="s">
        <v>16</v>
      </c>
      <c r="D10" s="8" t="s">
        <v>16</v>
      </c>
      <c r="E10" s="8" t="s">
        <v>16</v>
      </c>
      <c r="F10" s="8" t="s">
        <v>16</v>
      </c>
      <c r="G10" s="8" t="s">
        <v>16</v>
      </c>
      <c r="H10" s="8" t="s">
        <v>18</v>
      </c>
      <c r="I10" s="8" t="s">
        <v>18</v>
      </c>
      <c r="J10" s="8" t="s">
        <v>17</v>
      </c>
      <c r="K10" s="8" t="s">
        <v>18</v>
      </c>
      <c r="L10" s="8" t="s">
        <v>33</v>
      </c>
      <c r="M10" s="8" t="s">
        <v>17</v>
      </c>
      <c r="N10" s="8" t="s">
        <v>20</v>
      </c>
      <c r="O10" s="8" t="s">
        <v>17</v>
      </c>
      <c r="P10" s="8" t="s">
        <v>20</v>
      </c>
      <c r="Q10" s="8" t="s">
        <v>20</v>
      </c>
      <c r="R10" s="8" t="s">
        <v>23</v>
      </c>
      <c r="S10" s="8" t="s">
        <v>20</v>
      </c>
      <c r="T10" s="8" t="s">
        <v>18</v>
      </c>
      <c r="U10" s="8" t="s">
        <v>18</v>
      </c>
      <c r="V10" s="8" t="s">
        <v>17</v>
      </c>
      <c r="W10" s="8" t="s">
        <v>20</v>
      </c>
      <c r="X10" s="8" t="s">
        <v>20</v>
      </c>
    </row>
    <row r="11" spans="1:24" x14ac:dyDescent="0.25">
      <c r="A11" s="8" t="s">
        <v>30</v>
      </c>
      <c r="B11" s="8" t="s">
        <v>16</v>
      </c>
      <c r="C11" s="8" t="s">
        <v>16</v>
      </c>
      <c r="D11" s="8" t="s">
        <v>16</v>
      </c>
      <c r="E11" s="8" t="s">
        <v>16</v>
      </c>
      <c r="F11" s="8" t="s">
        <v>16</v>
      </c>
      <c r="G11" s="8" t="s">
        <v>16</v>
      </c>
      <c r="H11" s="8" t="s">
        <v>18</v>
      </c>
      <c r="I11" s="8" t="s">
        <v>18</v>
      </c>
      <c r="J11" s="8" t="s">
        <v>18</v>
      </c>
      <c r="K11" s="8" t="s">
        <v>18</v>
      </c>
      <c r="L11" s="8" t="s">
        <v>34</v>
      </c>
      <c r="M11" s="8" t="s">
        <v>18</v>
      </c>
      <c r="N11" s="8" t="s">
        <v>17</v>
      </c>
      <c r="O11" s="8" t="s">
        <v>18</v>
      </c>
      <c r="P11" s="8" t="s">
        <v>18</v>
      </c>
      <c r="Q11" s="8" t="s">
        <v>18</v>
      </c>
      <c r="R11" s="8" t="s">
        <v>17</v>
      </c>
      <c r="S11" s="8" t="s">
        <v>18</v>
      </c>
      <c r="T11" s="8" t="s">
        <v>18</v>
      </c>
      <c r="U11" s="8" t="s">
        <v>18</v>
      </c>
      <c r="V11" s="8" t="s">
        <v>18</v>
      </c>
      <c r="W11" s="8" t="s">
        <v>18</v>
      </c>
      <c r="X11" s="8" t="s">
        <v>18</v>
      </c>
    </row>
    <row r="12" spans="1:24" x14ac:dyDescent="0.25">
      <c r="A12" s="8" t="s">
        <v>35</v>
      </c>
      <c r="B12" s="8" t="s">
        <v>16</v>
      </c>
      <c r="C12" s="8" t="s">
        <v>16</v>
      </c>
      <c r="D12" s="8" t="s">
        <v>16</v>
      </c>
      <c r="E12" s="8" t="s">
        <v>16</v>
      </c>
      <c r="F12" s="8" t="s">
        <v>16</v>
      </c>
      <c r="G12" s="8" t="s">
        <v>16</v>
      </c>
      <c r="H12" s="8" t="s">
        <v>18</v>
      </c>
      <c r="I12" s="8" t="s">
        <v>18</v>
      </c>
      <c r="J12" s="8" t="s">
        <v>18</v>
      </c>
      <c r="K12" s="8" t="s">
        <v>18</v>
      </c>
      <c r="L12" s="8" t="s">
        <v>36</v>
      </c>
      <c r="M12" s="8" t="s">
        <v>18</v>
      </c>
      <c r="N12" s="8" t="s">
        <v>18</v>
      </c>
      <c r="O12" s="8" t="s">
        <v>18</v>
      </c>
      <c r="P12" s="8" t="s">
        <v>18</v>
      </c>
      <c r="Q12" s="8" t="s">
        <v>18</v>
      </c>
      <c r="R12" s="8" t="s">
        <v>18</v>
      </c>
      <c r="S12" s="8" t="s">
        <v>18</v>
      </c>
      <c r="T12" s="8" t="s">
        <v>18</v>
      </c>
      <c r="U12" s="8" t="s">
        <v>18</v>
      </c>
      <c r="V12" s="8" t="s">
        <v>18</v>
      </c>
      <c r="W12" s="8" t="s">
        <v>18</v>
      </c>
      <c r="X12" s="8" t="s">
        <v>18</v>
      </c>
    </row>
    <row r="13" spans="1:24" x14ac:dyDescent="0.25">
      <c r="A13" s="8" t="s">
        <v>35</v>
      </c>
      <c r="B13" s="8" t="s">
        <v>16</v>
      </c>
      <c r="C13" s="8" t="s">
        <v>16</v>
      </c>
      <c r="D13" s="8" t="s">
        <v>16</v>
      </c>
      <c r="E13" s="8" t="s">
        <v>16</v>
      </c>
      <c r="F13" s="8" t="s">
        <v>16</v>
      </c>
      <c r="G13" s="8" t="s">
        <v>16</v>
      </c>
      <c r="H13" s="8" t="s">
        <v>17</v>
      </c>
      <c r="I13" s="8" t="s">
        <v>18</v>
      </c>
      <c r="J13" s="8" t="s">
        <v>18</v>
      </c>
      <c r="K13" s="8" t="s">
        <v>17</v>
      </c>
      <c r="L13" s="8" t="s">
        <v>37</v>
      </c>
      <c r="M13" s="8" t="s">
        <v>18</v>
      </c>
      <c r="N13" s="8" t="s">
        <v>20</v>
      </c>
      <c r="O13" s="8" t="s">
        <v>20</v>
      </c>
      <c r="P13" s="8" t="s">
        <v>17</v>
      </c>
      <c r="Q13" s="8" t="s">
        <v>17</v>
      </c>
      <c r="R13" s="8" t="s">
        <v>17</v>
      </c>
      <c r="S13" s="8" t="s">
        <v>18</v>
      </c>
      <c r="T13" s="8" t="s">
        <v>18</v>
      </c>
      <c r="U13" s="8" t="s">
        <v>18</v>
      </c>
      <c r="V13" s="8" t="s">
        <v>18</v>
      </c>
      <c r="W13" s="8" t="s">
        <v>20</v>
      </c>
      <c r="X13" s="8" t="s">
        <v>18</v>
      </c>
    </row>
    <row r="14" spans="1:24" x14ac:dyDescent="0.25">
      <c r="A14" s="8" t="s">
        <v>35</v>
      </c>
      <c r="B14" s="8" t="s">
        <v>16</v>
      </c>
      <c r="C14" s="8" t="s">
        <v>16</v>
      </c>
      <c r="D14" s="8" t="s">
        <v>16</v>
      </c>
      <c r="E14" s="8" t="s">
        <v>16</v>
      </c>
      <c r="F14" s="8" t="s">
        <v>16</v>
      </c>
      <c r="G14" s="8" t="s">
        <v>16</v>
      </c>
      <c r="H14" s="8" t="s">
        <v>18</v>
      </c>
      <c r="I14" s="8" t="s">
        <v>17</v>
      </c>
      <c r="J14" s="8" t="s">
        <v>17</v>
      </c>
      <c r="K14" s="8" t="s">
        <v>17</v>
      </c>
      <c r="L14" s="8" t="s">
        <v>38</v>
      </c>
      <c r="M14" s="8" t="s">
        <v>20</v>
      </c>
      <c r="N14" s="8" t="s">
        <v>17</v>
      </c>
      <c r="O14" s="8" t="s">
        <v>17</v>
      </c>
      <c r="P14" s="8" t="s">
        <v>17</v>
      </c>
      <c r="Q14" s="8" t="s">
        <v>17</v>
      </c>
      <c r="R14" s="8" t="s">
        <v>17</v>
      </c>
      <c r="S14" s="8" t="s">
        <v>18</v>
      </c>
      <c r="T14" s="8" t="s">
        <v>18</v>
      </c>
      <c r="U14" s="8" t="s">
        <v>18</v>
      </c>
      <c r="V14" s="8" t="s">
        <v>17</v>
      </c>
      <c r="W14" s="8" t="s">
        <v>17</v>
      </c>
      <c r="X14" s="8" t="s">
        <v>17</v>
      </c>
    </row>
    <row r="15" spans="1:24" x14ac:dyDescent="0.25">
      <c r="A15" s="6" t="s">
        <v>35</v>
      </c>
      <c r="B15" s="6" t="s">
        <v>16</v>
      </c>
      <c r="C15" s="6" t="s">
        <v>16</v>
      </c>
      <c r="D15" s="6" t="s">
        <v>39</v>
      </c>
      <c r="E15" s="6" t="s">
        <v>16</v>
      </c>
      <c r="F15" s="6" t="s">
        <v>39</v>
      </c>
      <c r="G15" s="6" t="s">
        <v>16</v>
      </c>
      <c r="H15" s="6" t="s">
        <v>20</v>
      </c>
      <c r="I15" s="6" t="s">
        <v>17</v>
      </c>
      <c r="J15" s="6" t="s">
        <v>18</v>
      </c>
      <c r="K15" s="6" t="s">
        <v>17</v>
      </c>
      <c r="L15" s="6" t="s">
        <v>40</v>
      </c>
      <c r="M15" s="6" t="s">
        <v>17</v>
      </c>
      <c r="N15" s="6" t="s">
        <v>20</v>
      </c>
      <c r="O15" s="6" t="s">
        <v>18</v>
      </c>
      <c r="P15" s="6" t="s">
        <v>20</v>
      </c>
      <c r="Q15" s="6" t="s">
        <v>18</v>
      </c>
      <c r="R15" s="6" t="s">
        <v>17</v>
      </c>
      <c r="S15" s="6" t="s">
        <v>18</v>
      </c>
      <c r="T15" s="6" t="s">
        <v>17</v>
      </c>
      <c r="U15" s="6" t="s">
        <v>20</v>
      </c>
      <c r="V15" s="6" t="s">
        <v>17</v>
      </c>
      <c r="W15" s="6" t="s">
        <v>18</v>
      </c>
      <c r="X15" s="6" t="s">
        <v>20</v>
      </c>
    </row>
    <row r="16" spans="1:24" x14ac:dyDescent="0.25">
      <c r="A16" s="8" t="s">
        <v>35</v>
      </c>
      <c r="B16" s="8" t="s">
        <v>16</v>
      </c>
      <c r="C16" s="8" t="s">
        <v>16</v>
      </c>
      <c r="D16" s="8" t="s">
        <v>16</v>
      </c>
      <c r="E16" s="8" t="s">
        <v>16</v>
      </c>
      <c r="F16" s="8" t="s">
        <v>16</v>
      </c>
      <c r="G16" s="8" t="s">
        <v>16</v>
      </c>
      <c r="H16" s="8" t="s">
        <v>18</v>
      </c>
      <c r="I16" s="8" t="s">
        <v>18</v>
      </c>
      <c r="J16" s="8" t="s">
        <v>18</v>
      </c>
      <c r="K16" s="8" t="s">
        <v>18</v>
      </c>
      <c r="L16" s="8" t="s">
        <v>41</v>
      </c>
      <c r="M16" s="8" t="s">
        <v>18</v>
      </c>
      <c r="N16" s="8" t="s">
        <v>18</v>
      </c>
      <c r="O16" s="8" t="s">
        <v>18</v>
      </c>
      <c r="P16" s="8" t="s">
        <v>18</v>
      </c>
      <c r="Q16" s="8" t="s">
        <v>18</v>
      </c>
      <c r="R16" s="8" t="s">
        <v>18</v>
      </c>
      <c r="S16" s="8" t="s">
        <v>18</v>
      </c>
      <c r="T16" s="8" t="s">
        <v>18</v>
      </c>
      <c r="U16" s="8" t="s">
        <v>18</v>
      </c>
      <c r="V16" s="8" t="s">
        <v>18</v>
      </c>
      <c r="W16" s="8" t="s">
        <v>18</v>
      </c>
      <c r="X16" s="8" t="s">
        <v>18</v>
      </c>
    </row>
    <row r="17" spans="1:24" x14ac:dyDescent="0.25">
      <c r="A17" s="8" t="s">
        <v>35</v>
      </c>
      <c r="B17" s="8" t="s">
        <v>16</v>
      </c>
      <c r="C17" s="8" t="s">
        <v>16</v>
      </c>
      <c r="D17" s="8" t="s">
        <v>16</v>
      </c>
      <c r="E17" s="8" t="s">
        <v>16</v>
      </c>
      <c r="F17" s="8" t="s">
        <v>16</v>
      </c>
      <c r="G17" s="8" t="s">
        <v>16</v>
      </c>
      <c r="H17" s="8" t="s">
        <v>17</v>
      </c>
      <c r="I17" s="8" t="s">
        <v>17</v>
      </c>
      <c r="J17" s="8" t="s">
        <v>18</v>
      </c>
      <c r="K17" s="8" t="s">
        <v>18</v>
      </c>
      <c r="L17" s="8" t="s">
        <v>42</v>
      </c>
      <c r="M17" s="8" t="s">
        <v>18</v>
      </c>
      <c r="N17" s="8" t="s">
        <v>17</v>
      </c>
      <c r="O17" s="8" t="s">
        <v>20</v>
      </c>
      <c r="P17" s="8" t="s">
        <v>17</v>
      </c>
      <c r="Q17" s="8" t="s">
        <v>17</v>
      </c>
      <c r="R17" s="8" t="s">
        <v>18</v>
      </c>
      <c r="S17" s="8" t="s">
        <v>18</v>
      </c>
      <c r="T17" s="8" t="s">
        <v>18</v>
      </c>
      <c r="U17" s="8" t="s">
        <v>17</v>
      </c>
      <c r="V17" s="8" t="s">
        <v>17</v>
      </c>
      <c r="W17" s="8" t="s">
        <v>18</v>
      </c>
      <c r="X17" s="8" t="s">
        <v>20</v>
      </c>
    </row>
    <row r="18" spans="1:24" x14ac:dyDescent="0.25">
      <c r="A18" s="8" t="s">
        <v>35</v>
      </c>
      <c r="B18" s="8" t="s">
        <v>16</v>
      </c>
      <c r="C18" s="8" t="s">
        <v>16</v>
      </c>
      <c r="D18" s="8" t="s">
        <v>16</v>
      </c>
      <c r="E18" s="8" t="s">
        <v>16</v>
      </c>
      <c r="F18" s="8" t="s">
        <v>16</v>
      </c>
      <c r="G18" s="8" t="s">
        <v>16</v>
      </c>
      <c r="H18" s="8" t="s">
        <v>20</v>
      </c>
      <c r="I18" s="8" t="s">
        <v>17</v>
      </c>
      <c r="J18" s="8" t="s">
        <v>20</v>
      </c>
      <c r="K18" s="8" t="s">
        <v>17</v>
      </c>
      <c r="L18" s="8" t="s">
        <v>43</v>
      </c>
      <c r="M18" s="8" t="s">
        <v>17</v>
      </c>
      <c r="N18" s="8" t="s">
        <v>18</v>
      </c>
      <c r="O18" s="8" t="s">
        <v>17</v>
      </c>
      <c r="P18" s="8" t="s">
        <v>20</v>
      </c>
      <c r="Q18" s="8" t="s">
        <v>17</v>
      </c>
      <c r="R18" s="8" t="s">
        <v>18</v>
      </c>
      <c r="S18" s="8" t="s">
        <v>17</v>
      </c>
      <c r="T18" s="8" t="s">
        <v>18</v>
      </c>
      <c r="U18" s="8" t="s">
        <v>17</v>
      </c>
      <c r="V18" s="8" t="s">
        <v>18</v>
      </c>
      <c r="W18" s="8" t="s">
        <v>18</v>
      </c>
      <c r="X18" s="8" t="s">
        <v>18</v>
      </c>
    </row>
    <row r="19" spans="1:24" x14ac:dyDescent="0.25">
      <c r="A19" s="6" t="s">
        <v>35</v>
      </c>
      <c r="B19" s="6" t="s">
        <v>16</v>
      </c>
      <c r="C19" s="6" t="s">
        <v>16</v>
      </c>
      <c r="D19" s="6" t="s">
        <v>39</v>
      </c>
      <c r="E19" s="6" t="s">
        <v>16</v>
      </c>
      <c r="F19" s="6" t="s">
        <v>39</v>
      </c>
      <c r="G19" s="6" t="s">
        <v>16</v>
      </c>
      <c r="H19" s="6" t="s">
        <v>17</v>
      </c>
      <c r="I19" s="6" t="s">
        <v>17</v>
      </c>
      <c r="J19" s="6" t="s">
        <v>18</v>
      </c>
      <c r="K19" s="6" t="s">
        <v>18</v>
      </c>
      <c r="L19" s="6" t="s">
        <v>44</v>
      </c>
      <c r="M19" s="6" t="s">
        <v>17</v>
      </c>
      <c r="N19" s="6" t="s">
        <v>18</v>
      </c>
      <c r="O19" s="6" t="s">
        <v>17</v>
      </c>
      <c r="P19" s="6" t="s">
        <v>17</v>
      </c>
      <c r="Q19" s="6" t="s">
        <v>17</v>
      </c>
      <c r="R19" s="6" t="s">
        <v>17</v>
      </c>
      <c r="S19" s="6" t="s">
        <v>18</v>
      </c>
      <c r="T19" s="6" t="s">
        <v>18</v>
      </c>
      <c r="U19" s="6" t="s">
        <v>18</v>
      </c>
      <c r="V19" s="6" t="s">
        <v>17</v>
      </c>
      <c r="W19" s="6" t="s">
        <v>17</v>
      </c>
      <c r="X19" s="6" t="s">
        <v>17</v>
      </c>
    </row>
    <row r="20" spans="1:24" x14ac:dyDescent="0.25">
      <c r="A20" s="8" t="s">
        <v>35</v>
      </c>
      <c r="B20" s="8" t="s">
        <v>16</v>
      </c>
      <c r="C20" s="8" t="s">
        <v>16</v>
      </c>
      <c r="D20" s="8" t="s">
        <v>16</v>
      </c>
      <c r="E20" s="8" t="s">
        <v>16</v>
      </c>
      <c r="F20" s="8" t="s">
        <v>16</v>
      </c>
      <c r="G20" s="8" t="s">
        <v>16</v>
      </c>
      <c r="H20" s="8" t="s">
        <v>20</v>
      </c>
      <c r="I20" s="8" t="s">
        <v>22</v>
      </c>
      <c r="J20" s="8" t="s">
        <v>20</v>
      </c>
      <c r="K20" s="8" t="s">
        <v>22</v>
      </c>
      <c r="L20" s="8" t="s">
        <v>45</v>
      </c>
      <c r="M20" s="8" t="s">
        <v>18</v>
      </c>
      <c r="N20" s="8" t="s">
        <v>17</v>
      </c>
      <c r="O20" s="8" t="s">
        <v>17</v>
      </c>
      <c r="P20" s="8" t="s">
        <v>20</v>
      </c>
      <c r="Q20" s="8" t="s">
        <v>17</v>
      </c>
      <c r="R20" s="8" t="s">
        <v>17</v>
      </c>
      <c r="S20" s="8" t="s">
        <v>18</v>
      </c>
      <c r="T20" s="8" t="s">
        <v>17</v>
      </c>
      <c r="U20" s="8" t="s">
        <v>17</v>
      </c>
      <c r="V20" s="8" t="s">
        <v>18</v>
      </c>
      <c r="W20" s="8" t="s">
        <v>18</v>
      </c>
      <c r="X20" s="8" t="s">
        <v>17</v>
      </c>
    </row>
    <row r="21" spans="1:24" x14ac:dyDescent="0.25">
      <c r="A21" s="8" t="s">
        <v>35</v>
      </c>
      <c r="B21" s="8" t="s">
        <v>16</v>
      </c>
      <c r="C21" s="8" t="s">
        <v>16</v>
      </c>
      <c r="D21" s="8" t="s">
        <v>16</v>
      </c>
      <c r="E21" s="8" t="s">
        <v>16</v>
      </c>
      <c r="F21" s="8" t="s">
        <v>16</v>
      </c>
      <c r="G21" s="8" t="s">
        <v>16</v>
      </c>
      <c r="H21" s="8" t="s">
        <v>17</v>
      </c>
      <c r="I21" s="8" t="s">
        <v>17</v>
      </c>
      <c r="J21" s="8" t="s">
        <v>18</v>
      </c>
      <c r="K21" s="8" t="s">
        <v>18</v>
      </c>
      <c r="L21" s="8" t="s">
        <v>46</v>
      </c>
      <c r="M21" s="8" t="s">
        <v>17</v>
      </c>
      <c r="N21" s="8" t="s">
        <v>17</v>
      </c>
      <c r="O21" s="8" t="s">
        <v>17</v>
      </c>
      <c r="P21" s="8" t="s">
        <v>17</v>
      </c>
      <c r="Q21" s="8" t="s">
        <v>17</v>
      </c>
      <c r="R21" s="8" t="s">
        <v>17</v>
      </c>
      <c r="S21" s="8" t="s">
        <v>17</v>
      </c>
      <c r="T21" s="8" t="s">
        <v>17</v>
      </c>
      <c r="U21" s="8" t="s">
        <v>17</v>
      </c>
      <c r="V21" s="8" t="s">
        <v>17</v>
      </c>
      <c r="W21" s="8" t="s">
        <v>17</v>
      </c>
      <c r="X21" s="8" t="s">
        <v>17</v>
      </c>
    </row>
    <row r="22" spans="1:24" x14ac:dyDescent="0.25">
      <c r="A22" s="8" t="s">
        <v>47</v>
      </c>
      <c r="B22" s="8" t="s">
        <v>16</v>
      </c>
      <c r="C22" s="8" t="s">
        <v>16</v>
      </c>
      <c r="D22" s="8" t="s">
        <v>16</v>
      </c>
      <c r="E22" s="8" t="s">
        <v>16</v>
      </c>
      <c r="F22" s="8" t="s">
        <v>16</v>
      </c>
      <c r="G22" s="8" t="s">
        <v>16</v>
      </c>
      <c r="H22" s="8" t="s">
        <v>20</v>
      </c>
      <c r="I22" s="8" t="s">
        <v>17</v>
      </c>
      <c r="J22" s="8" t="s">
        <v>20</v>
      </c>
      <c r="K22" s="8" t="s">
        <v>22</v>
      </c>
      <c r="L22" s="8" t="s">
        <v>48</v>
      </c>
      <c r="M22" s="8" t="s">
        <v>20</v>
      </c>
      <c r="N22" s="8" t="s">
        <v>20</v>
      </c>
      <c r="O22" s="8" t="s">
        <v>17</v>
      </c>
      <c r="P22" s="8" t="s">
        <v>17</v>
      </c>
      <c r="Q22" s="8" t="s">
        <v>20</v>
      </c>
      <c r="R22" s="8" t="s">
        <v>20</v>
      </c>
      <c r="S22" s="8" t="s">
        <v>20</v>
      </c>
      <c r="T22" s="8" t="s">
        <v>20</v>
      </c>
      <c r="U22" s="8" t="s">
        <v>20</v>
      </c>
      <c r="V22" s="8" t="s">
        <v>20</v>
      </c>
      <c r="W22" s="8" t="s">
        <v>20</v>
      </c>
      <c r="X22" s="8" t="s">
        <v>20</v>
      </c>
    </row>
    <row r="23" spans="1:24" x14ac:dyDescent="0.25">
      <c r="A23" s="8" t="s">
        <v>47</v>
      </c>
      <c r="B23" s="8" t="s">
        <v>16</v>
      </c>
      <c r="C23" s="8" t="s">
        <v>16</v>
      </c>
      <c r="D23" s="8" t="s">
        <v>16</v>
      </c>
      <c r="E23" s="8" t="s">
        <v>16</v>
      </c>
      <c r="F23" s="8" t="s">
        <v>16</v>
      </c>
      <c r="G23" s="8" t="s">
        <v>16</v>
      </c>
      <c r="H23" s="8" t="s">
        <v>18</v>
      </c>
      <c r="I23" s="8" t="s">
        <v>18</v>
      </c>
      <c r="J23" s="8" t="s">
        <v>18</v>
      </c>
      <c r="K23" s="8" t="s">
        <v>17</v>
      </c>
      <c r="L23" s="8" t="s">
        <v>49</v>
      </c>
      <c r="M23" s="8" t="s">
        <v>17</v>
      </c>
      <c r="N23" s="8" t="s">
        <v>17</v>
      </c>
      <c r="O23" s="8" t="s">
        <v>18</v>
      </c>
      <c r="P23" s="8" t="s">
        <v>17</v>
      </c>
      <c r="Q23" s="8" t="s">
        <v>18</v>
      </c>
      <c r="R23" s="8" t="s">
        <v>20</v>
      </c>
      <c r="S23" s="8" t="s">
        <v>17</v>
      </c>
      <c r="T23" s="8" t="s">
        <v>17</v>
      </c>
      <c r="U23" s="8" t="s">
        <v>17</v>
      </c>
      <c r="V23" s="8" t="s">
        <v>17</v>
      </c>
      <c r="W23" s="8" t="s">
        <v>17</v>
      </c>
      <c r="X23" s="8" t="s">
        <v>17</v>
      </c>
    </row>
    <row r="24" spans="1:24" x14ac:dyDescent="0.25">
      <c r="A24" s="8" t="s">
        <v>47</v>
      </c>
      <c r="B24" s="8" t="s">
        <v>16</v>
      </c>
      <c r="C24" s="8" t="s">
        <v>16</v>
      </c>
      <c r="D24" s="8" t="s">
        <v>16</v>
      </c>
      <c r="E24" s="8" t="s">
        <v>16</v>
      </c>
      <c r="F24" s="8" t="s">
        <v>16</v>
      </c>
      <c r="G24" s="8" t="s">
        <v>16</v>
      </c>
      <c r="H24" s="8" t="s">
        <v>20</v>
      </c>
      <c r="I24" s="8" t="s">
        <v>20</v>
      </c>
      <c r="J24" s="8" t="s">
        <v>20</v>
      </c>
      <c r="K24" s="8" t="s">
        <v>22</v>
      </c>
      <c r="L24" s="8" t="s">
        <v>50</v>
      </c>
      <c r="M24" s="8" t="s">
        <v>20</v>
      </c>
      <c r="N24" s="8" t="s">
        <v>17</v>
      </c>
      <c r="O24" s="8" t="s">
        <v>20</v>
      </c>
      <c r="P24" s="8" t="s">
        <v>17</v>
      </c>
      <c r="Q24" s="8" t="s">
        <v>20</v>
      </c>
      <c r="R24" s="8" t="s">
        <v>17</v>
      </c>
      <c r="S24" s="8" t="s">
        <v>20</v>
      </c>
      <c r="T24" s="8" t="s">
        <v>17</v>
      </c>
      <c r="U24" s="8" t="s">
        <v>17</v>
      </c>
      <c r="V24" s="8" t="s">
        <v>20</v>
      </c>
      <c r="W24" s="8" t="s">
        <v>17</v>
      </c>
      <c r="X24" s="8" t="s">
        <v>17</v>
      </c>
    </row>
    <row r="25" spans="1:24" x14ac:dyDescent="0.25">
      <c r="A25" s="6" t="s">
        <v>47</v>
      </c>
      <c r="B25" s="6" t="s">
        <v>16</v>
      </c>
      <c r="C25" s="6" t="s">
        <v>16</v>
      </c>
      <c r="D25" s="6" t="s">
        <v>16</v>
      </c>
      <c r="E25" s="6" t="s">
        <v>16</v>
      </c>
      <c r="F25" s="6" t="s">
        <v>16</v>
      </c>
      <c r="G25" s="6" t="s">
        <v>16</v>
      </c>
      <c r="H25" s="6" t="s">
        <v>18</v>
      </c>
      <c r="I25" s="6" t="s">
        <v>18</v>
      </c>
      <c r="J25" s="6" t="s">
        <v>18</v>
      </c>
      <c r="K25" s="6" t="s">
        <v>18</v>
      </c>
      <c r="L25" s="6" t="s">
        <v>51</v>
      </c>
      <c r="M25" s="6" t="s">
        <v>23</v>
      </c>
      <c r="N25" s="6" t="s">
        <v>23</v>
      </c>
      <c r="O25" s="6" t="s">
        <v>23</v>
      </c>
      <c r="P25" s="6" t="s">
        <v>23</v>
      </c>
      <c r="Q25" s="6" t="s">
        <v>23</v>
      </c>
      <c r="R25" s="6" t="s">
        <v>23</v>
      </c>
      <c r="S25" s="6" t="s">
        <v>23</v>
      </c>
      <c r="T25" s="6" t="s">
        <v>23</v>
      </c>
      <c r="U25" s="6" t="s">
        <v>23</v>
      </c>
      <c r="V25" s="6" t="s">
        <v>23</v>
      </c>
      <c r="W25" s="6" t="s">
        <v>23</v>
      </c>
      <c r="X25" s="6" t="s">
        <v>23</v>
      </c>
    </row>
    <row r="26" spans="1:24" x14ac:dyDescent="0.25">
      <c r="A26" s="6" t="s">
        <v>52</v>
      </c>
      <c r="B26" s="6" t="s">
        <v>16</v>
      </c>
      <c r="C26" s="6" t="s">
        <v>16</v>
      </c>
      <c r="D26" s="6" t="s">
        <v>16</v>
      </c>
      <c r="E26" s="6" t="s">
        <v>16</v>
      </c>
      <c r="F26" s="6" t="s">
        <v>16</v>
      </c>
      <c r="G26" s="6" t="s">
        <v>16</v>
      </c>
      <c r="H26" s="6" t="s">
        <v>18</v>
      </c>
      <c r="I26" s="6" t="s">
        <v>18</v>
      </c>
      <c r="J26" s="6" t="s">
        <v>18</v>
      </c>
      <c r="K26" s="6" t="s">
        <v>18</v>
      </c>
      <c r="L26" s="6" t="s">
        <v>53</v>
      </c>
      <c r="M26" s="6" t="s">
        <v>23</v>
      </c>
      <c r="N26" s="6" t="s">
        <v>23</v>
      </c>
      <c r="O26" s="6" t="s">
        <v>23</v>
      </c>
      <c r="P26" s="6" t="s">
        <v>23</v>
      </c>
      <c r="Q26" s="6" t="s">
        <v>23</v>
      </c>
      <c r="R26" s="6" t="s">
        <v>23</v>
      </c>
      <c r="S26" s="6" t="s">
        <v>23</v>
      </c>
      <c r="T26" s="6" t="s">
        <v>23</v>
      </c>
      <c r="U26" s="6" t="s">
        <v>23</v>
      </c>
      <c r="V26" s="6" t="s">
        <v>23</v>
      </c>
      <c r="W26" s="6" t="s">
        <v>23</v>
      </c>
      <c r="X26" s="6" t="s">
        <v>23</v>
      </c>
    </row>
    <row r="27" spans="1:24" x14ac:dyDescent="0.25">
      <c r="A27" s="6" t="s">
        <v>52</v>
      </c>
      <c r="B27" s="6" t="s">
        <v>16</v>
      </c>
      <c r="C27" s="6" t="s">
        <v>16</v>
      </c>
      <c r="D27" s="6" t="s">
        <v>39</v>
      </c>
      <c r="E27" s="6" t="s">
        <v>16</v>
      </c>
      <c r="F27" s="6" t="s">
        <v>39</v>
      </c>
      <c r="G27" s="6" t="s">
        <v>16</v>
      </c>
      <c r="H27" s="6" t="s">
        <v>18</v>
      </c>
      <c r="I27" s="6" t="s">
        <v>18</v>
      </c>
      <c r="J27" s="6" t="s">
        <v>18</v>
      </c>
      <c r="K27" s="6" t="s">
        <v>18</v>
      </c>
      <c r="L27" s="6" t="s">
        <v>54</v>
      </c>
      <c r="M27" s="6" t="s">
        <v>17</v>
      </c>
      <c r="N27" s="6" t="s">
        <v>17</v>
      </c>
      <c r="O27" s="6" t="s">
        <v>17</v>
      </c>
      <c r="P27" s="6" t="s">
        <v>17</v>
      </c>
      <c r="Q27" s="6" t="s">
        <v>17</v>
      </c>
      <c r="R27" s="6" t="s">
        <v>17</v>
      </c>
      <c r="S27" s="6" t="s">
        <v>17</v>
      </c>
      <c r="T27" s="6" t="s">
        <v>17</v>
      </c>
      <c r="U27" s="6" t="s">
        <v>17</v>
      </c>
      <c r="V27" s="6" t="s">
        <v>17</v>
      </c>
      <c r="W27" s="6" t="s">
        <v>17</v>
      </c>
      <c r="X27" s="6" t="s">
        <v>17</v>
      </c>
    </row>
    <row r="28" spans="1:24" x14ac:dyDescent="0.25">
      <c r="A28" s="6" t="s">
        <v>52</v>
      </c>
      <c r="B28" s="6" t="s">
        <v>16</v>
      </c>
      <c r="C28" s="6" t="s">
        <v>16</v>
      </c>
      <c r="D28" s="6" t="s">
        <v>39</v>
      </c>
      <c r="E28" s="6" t="s">
        <v>16</v>
      </c>
      <c r="F28" s="6" t="s">
        <v>39</v>
      </c>
      <c r="G28" s="6" t="s">
        <v>39</v>
      </c>
      <c r="H28" s="6" t="s">
        <v>18</v>
      </c>
      <c r="I28" s="6" t="s">
        <v>18</v>
      </c>
      <c r="J28" s="6" t="s">
        <v>18</v>
      </c>
      <c r="K28" s="6" t="s">
        <v>18</v>
      </c>
      <c r="L28" s="6" t="s">
        <v>55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</row>
    <row r="29" spans="1:24" x14ac:dyDescent="0.25">
      <c r="A29" s="8" t="s">
        <v>52</v>
      </c>
      <c r="B29" s="8" t="s">
        <v>16</v>
      </c>
      <c r="C29" s="8" t="s">
        <v>16</v>
      </c>
      <c r="D29" s="8" t="s">
        <v>16</v>
      </c>
      <c r="E29" s="8" t="s">
        <v>16</v>
      </c>
      <c r="F29" s="8" t="s">
        <v>16</v>
      </c>
      <c r="G29" s="8" t="s">
        <v>16</v>
      </c>
      <c r="H29" s="8" t="s">
        <v>18</v>
      </c>
      <c r="I29" s="8" t="s">
        <v>17</v>
      </c>
      <c r="J29" s="8" t="s">
        <v>18</v>
      </c>
      <c r="K29" s="8" t="s">
        <v>17</v>
      </c>
      <c r="L29" s="8" t="s">
        <v>56</v>
      </c>
      <c r="M29" s="8" t="s">
        <v>22</v>
      </c>
      <c r="N29" s="8" t="s">
        <v>22</v>
      </c>
      <c r="O29" s="8" t="s">
        <v>22</v>
      </c>
      <c r="P29" s="8" t="s">
        <v>22</v>
      </c>
      <c r="Q29" s="8" t="s">
        <v>20</v>
      </c>
      <c r="R29" s="8" t="s">
        <v>22</v>
      </c>
      <c r="S29" s="8" t="s">
        <v>23</v>
      </c>
      <c r="T29" s="8" t="s">
        <v>23</v>
      </c>
      <c r="U29" s="8" t="s">
        <v>22</v>
      </c>
      <c r="V29" s="8" t="s">
        <v>22</v>
      </c>
      <c r="W29" s="8" t="s">
        <v>20</v>
      </c>
      <c r="X29" s="8" t="s">
        <v>20</v>
      </c>
    </row>
    <row r="30" spans="1:24" x14ac:dyDescent="0.25">
      <c r="A30" s="8" t="s">
        <v>57</v>
      </c>
      <c r="B30" s="8" t="s">
        <v>16</v>
      </c>
      <c r="C30" s="8" t="s">
        <v>16</v>
      </c>
      <c r="D30" s="8" t="s">
        <v>16</v>
      </c>
      <c r="E30" s="8" t="s">
        <v>16</v>
      </c>
      <c r="F30" s="8" t="s">
        <v>16</v>
      </c>
      <c r="G30" s="8" t="s">
        <v>16</v>
      </c>
      <c r="H30" s="8" t="s">
        <v>17</v>
      </c>
      <c r="I30" s="8" t="s">
        <v>20</v>
      </c>
      <c r="J30" s="8" t="s">
        <v>18</v>
      </c>
      <c r="K30" s="8" t="s">
        <v>17</v>
      </c>
      <c r="L30" s="10" t="s">
        <v>174</v>
      </c>
      <c r="M30" s="8" t="s">
        <v>20</v>
      </c>
      <c r="N30" s="8" t="s">
        <v>23</v>
      </c>
      <c r="O30" s="8" t="s">
        <v>17</v>
      </c>
      <c r="P30" s="8" t="s">
        <v>22</v>
      </c>
      <c r="Q30" s="8" t="s">
        <v>20</v>
      </c>
      <c r="R30" s="8" t="s">
        <v>23</v>
      </c>
      <c r="S30" s="8" t="s">
        <v>20</v>
      </c>
      <c r="T30" s="8" t="s">
        <v>23</v>
      </c>
      <c r="U30" s="8" t="s">
        <v>22</v>
      </c>
      <c r="V30" s="8" t="s">
        <v>22</v>
      </c>
      <c r="W30" s="8" t="s">
        <v>23</v>
      </c>
      <c r="X30" s="8" t="s">
        <v>20</v>
      </c>
    </row>
    <row r="31" spans="1:24" x14ac:dyDescent="0.25">
      <c r="A31" s="6" t="s">
        <v>57</v>
      </c>
      <c r="B31" s="6" t="s">
        <v>16</v>
      </c>
      <c r="C31" s="6" t="s">
        <v>39</v>
      </c>
      <c r="D31" s="6" t="s">
        <v>39</v>
      </c>
      <c r="E31" s="6" t="s">
        <v>16</v>
      </c>
      <c r="F31" s="6" t="s">
        <v>16</v>
      </c>
      <c r="G31" s="6" t="s">
        <v>16</v>
      </c>
      <c r="H31" s="6" t="s">
        <v>20</v>
      </c>
      <c r="I31" s="6" t="s">
        <v>23</v>
      </c>
      <c r="J31" s="6" t="s">
        <v>23</v>
      </c>
      <c r="K31" s="6" t="s">
        <v>20</v>
      </c>
      <c r="L31" s="10" t="s">
        <v>174</v>
      </c>
      <c r="M31" s="6" t="s">
        <v>23</v>
      </c>
      <c r="N31" s="6" t="s">
        <v>17</v>
      </c>
      <c r="O31" s="6" t="s">
        <v>23</v>
      </c>
      <c r="P31" s="6" t="s">
        <v>23</v>
      </c>
      <c r="Q31" s="6" t="s">
        <v>22</v>
      </c>
      <c r="R31" s="6" t="s">
        <v>20</v>
      </c>
      <c r="S31" s="6" t="s">
        <v>23</v>
      </c>
      <c r="T31" s="6" t="s">
        <v>20</v>
      </c>
      <c r="U31" s="6" t="s">
        <v>22</v>
      </c>
      <c r="V31" s="6" t="s">
        <v>23</v>
      </c>
      <c r="W31" s="6" t="s">
        <v>20</v>
      </c>
      <c r="X31" s="6" t="s">
        <v>22</v>
      </c>
    </row>
    <row r="32" spans="1:24" x14ac:dyDescent="0.25">
      <c r="A32" s="6" t="s">
        <v>57</v>
      </c>
      <c r="B32" s="6" t="s">
        <v>16</v>
      </c>
      <c r="C32" s="6" t="s">
        <v>39</v>
      </c>
      <c r="D32" s="6" t="s">
        <v>39</v>
      </c>
      <c r="E32" s="6" t="s">
        <v>39</v>
      </c>
      <c r="F32" s="6" t="s">
        <v>39</v>
      </c>
      <c r="G32" s="6" t="s">
        <v>16</v>
      </c>
      <c r="H32" s="6" t="s">
        <v>20</v>
      </c>
      <c r="I32" s="6" t="s">
        <v>20</v>
      </c>
      <c r="J32" s="6" t="s">
        <v>20</v>
      </c>
      <c r="K32" s="6" t="s">
        <v>20</v>
      </c>
      <c r="L32" s="10" t="s">
        <v>174</v>
      </c>
      <c r="M32" s="6" t="s">
        <v>20</v>
      </c>
      <c r="N32" s="6" t="s">
        <v>22</v>
      </c>
      <c r="O32" s="6" t="s">
        <v>22</v>
      </c>
      <c r="P32" s="6" t="s">
        <v>22</v>
      </c>
      <c r="Q32" s="6" t="s">
        <v>20</v>
      </c>
      <c r="R32" s="6" t="s">
        <v>20</v>
      </c>
      <c r="S32" s="6" t="s">
        <v>22</v>
      </c>
      <c r="T32" s="6" t="s">
        <v>22</v>
      </c>
      <c r="U32" s="6" t="s">
        <v>20</v>
      </c>
      <c r="V32" s="6" t="s">
        <v>20</v>
      </c>
      <c r="W32" s="6" t="s">
        <v>20</v>
      </c>
      <c r="X32" s="6" t="s">
        <v>22</v>
      </c>
    </row>
    <row r="33" spans="1:47" x14ac:dyDescent="0.25">
      <c r="A33" s="6" t="s">
        <v>57</v>
      </c>
      <c r="B33" s="6" t="s">
        <v>16</v>
      </c>
      <c r="C33" s="6" t="s">
        <v>39</v>
      </c>
      <c r="D33" s="6" t="s">
        <v>39</v>
      </c>
      <c r="E33" s="6" t="s">
        <v>16</v>
      </c>
      <c r="F33" s="6" t="s">
        <v>39</v>
      </c>
      <c r="G33" s="6" t="s">
        <v>16</v>
      </c>
      <c r="H33" s="6" t="s">
        <v>18</v>
      </c>
      <c r="I33" s="6" t="s">
        <v>18</v>
      </c>
      <c r="J33" s="6" t="s">
        <v>18</v>
      </c>
      <c r="K33" s="6" t="s">
        <v>18</v>
      </c>
      <c r="L33" s="10" t="s">
        <v>174</v>
      </c>
      <c r="M33" s="6" t="s">
        <v>18</v>
      </c>
      <c r="N33" s="6" t="s">
        <v>17</v>
      </c>
      <c r="O33" s="6" t="s">
        <v>20</v>
      </c>
      <c r="P33" s="6" t="s">
        <v>17</v>
      </c>
      <c r="Q33" s="6" t="s">
        <v>20</v>
      </c>
      <c r="R33" s="6" t="s">
        <v>18</v>
      </c>
      <c r="S33" s="6" t="s">
        <v>20</v>
      </c>
      <c r="T33" s="6" t="s">
        <v>17</v>
      </c>
      <c r="U33" s="6" t="s">
        <v>18</v>
      </c>
      <c r="V33" s="6" t="s">
        <v>18</v>
      </c>
      <c r="W33" s="6" t="s">
        <v>20</v>
      </c>
      <c r="X33" s="6" t="s">
        <v>17</v>
      </c>
    </row>
    <row r="34" spans="1:47" x14ac:dyDescent="0.25">
      <c r="A34" s="8" t="s">
        <v>57</v>
      </c>
      <c r="B34" s="8" t="s">
        <v>16</v>
      </c>
      <c r="C34" s="8" t="s">
        <v>16</v>
      </c>
      <c r="D34" s="8" t="s">
        <v>16</v>
      </c>
      <c r="E34" s="8" t="s">
        <v>16</v>
      </c>
      <c r="F34" s="10" t="s">
        <v>16</v>
      </c>
      <c r="G34" s="8" t="s">
        <v>16</v>
      </c>
      <c r="H34" s="8" t="s">
        <v>17</v>
      </c>
      <c r="I34" s="8" t="s">
        <v>23</v>
      </c>
      <c r="J34" s="8" t="s">
        <v>17</v>
      </c>
      <c r="K34" s="8" t="s">
        <v>18</v>
      </c>
      <c r="L34" s="10" t="s">
        <v>174</v>
      </c>
      <c r="M34" s="8" t="s">
        <v>20</v>
      </c>
      <c r="N34" s="8" t="s">
        <v>22</v>
      </c>
      <c r="O34" s="8" t="s">
        <v>22</v>
      </c>
      <c r="P34" s="8" t="s">
        <v>17</v>
      </c>
      <c r="Q34" s="8" t="s">
        <v>18</v>
      </c>
      <c r="R34" s="8" t="s">
        <v>17</v>
      </c>
      <c r="S34" s="8" t="s">
        <v>20</v>
      </c>
      <c r="T34" s="8" t="s">
        <v>20</v>
      </c>
      <c r="U34" s="8" t="s">
        <v>20</v>
      </c>
      <c r="V34" s="8" t="s">
        <v>17</v>
      </c>
      <c r="W34" s="8" t="s">
        <v>17</v>
      </c>
      <c r="X34" s="8" t="s">
        <v>17</v>
      </c>
    </row>
    <row r="35" spans="1:47" x14ac:dyDescent="0.25">
      <c r="A35" s="6" t="s">
        <v>57</v>
      </c>
      <c r="B35" s="6" t="s">
        <v>16</v>
      </c>
      <c r="C35" s="6" t="s">
        <v>39</v>
      </c>
      <c r="D35" s="6" t="s">
        <v>16</v>
      </c>
      <c r="E35" s="6" t="s">
        <v>16</v>
      </c>
      <c r="F35" s="6" t="s">
        <v>16</v>
      </c>
      <c r="G35" s="6" t="s">
        <v>16</v>
      </c>
      <c r="H35" s="6" t="s">
        <v>18</v>
      </c>
      <c r="I35" s="6" t="s">
        <v>20</v>
      </c>
      <c r="J35" s="6" t="s">
        <v>18</v>
      </c>
      <c r="K35" s="6" t="s">
        <v>18</v>
      </c>
      <c r="L35" s="10" t="s">
        <v>174</v>
      </c>
      <c r="M35" s="6" t="s">
        <v>22</v>
      </c>
      <c r="N35" s="6" t="s">
        <v>23</v>
      </c>
      <c r="O35" s="6" t="s">
        <v>22</v>
      </c>
      <c r="P35" s="6" t="s">
        <v>20</v>
      </c>
      <c r="Q35" s="6" t="s">
        <v>23</v>
      </c>
      <c r="R35" s="6" t="s">
        <v>22</v>
      </c>
      <c r="S35" s="6" t="s">
        <v>23</v>
      </c>
      <c r="T35" s="6" t="s">
        <v>22</v>
      </c>
      <c r="U35" s="6" t="s">
        <v>23</v>
      </c>
      <c r="V35" s="6" t="s">
        <v>22</v>
      </c>
      <c r="W35" s="6" t="s">
        <v>22</v>
      </c>
      <c r="X35" s="6" t="s">
        <v>22</v>
      </c>
    </row>
    <row r="36" spans="1:47" x14ac:dyDescent="0.25">
      <c r="A36" s="8" t="s">
        <v>57</v>
      </c>
      <c r="B36" s="8" t="s">
        <v>16</v>
      </c>
      <c r="C36" s="8" t="s">
        <v>16</v>
      </c>
      <c r="D36" s="8" t="s">
        <v>16</v>
      </c>
      <c r="E36" s="8" t="s">
        <v>16</v>
      </c>
      <c r="F36" s="8" t="s">
        <v>16</v>
      </c>
      <c r="G36" s="8" t="s">
        <v>16</v>
      </c>
      <c r="H36" s="8" t="s">
        <v>20</v>
      </c>
      <c r="I36" s="8" t="s">
        <v>22</v>
      </c>
      <c r="J36" s="8" t="s">
        <v>22</v>
      </c>
      <c r="K36" s="8" t="s">
        <v>23</v>
      </c>
      <c r="L36" s="10" t="s">
        <v>174</v>
      </c>
      <c r="M36" s="8" t="s">
        <v>23</v>
      </c>
      <c r="N36" s="8" t="s">
        <v>22</v>
      </c>
      <c r="O36" s="8" t="s">
        <v>23</v>
      </c>
      <c r="P36" s="8" t="s">
        <v>20</v>
      </c>
      <c r="Q36" s="8" t="s">
        <v>23</v>
      </c>
      <c r="R36" s="8" t="s">
        <v>22</v>
      </c>
      <c r="S36" s="8" t="s">
        <v>22</v>
      </c>
      <c r="T36" s="8" t="s">
        <v>20</v>
      </c>
      <c r="U36" s="8" t="s">
        <v>20</v>
      </c>
      <c r="V36" s="8" t="s">
        <v>22</v>
      </c>
      <c r="W36" s="8" t="s">
        <v>22</v>
      </c>
      <c r="X36" s="8" t="s">
        <v>23</v>
      </c>
    </row>
    <row r="37" spans="1:47" x14ac:dyDescent="0.25">
      <c r="A37" s="6" t="s">
        <v>57</v>
      </c>
      <c r="B37" s="6" t="s">
        <v>16</v>
      </c>
      <c r="C37" s="6" t="s">
        <v>39</v>
      </c>
      <c r="D37" s="6" t="s">
        <v>16</v>
      </c>
      <c r="E37" s="6" t="s">
        <v>16</v>
      </c>
      <c r="F37" s="6" t="s">
        <v>16</v>
      </c>
      <c r="G37" s="6" t="s">
        <v>16</v>
      </c>
      <c r="H37" s="6" t="s">
        <v>20</v>
      </c>
      <c r="I37" s="6" t="s">
        <v>18</v>
      </c>
      <c r="J37" s="6" t="s">
        <v>20</v>
      </c>
      <c r="K37" s="6" t="s">
        <v>18</v>
      </c>
      <c r="L37" s="10" t="s">
        <v>174</v>
      </c>
      <c r="M37" s="6" t="s">
        <v>20</v>
      </c>
      <c r="N37" s="6" t="s">
        <v>17</v>
      </c>
      <c r="O37" s="6" t="s">
        <v>20</v>
      </c>
      <c r="P37" s="6" t="s">
        <v>17</v>
      </c>
      <c r="Q37" s="6" t="s">
        <v>20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17</v>
      </c>
      <c r="W37" s="6" t="s">
        <v>17</v>
      </c>
      <c r="X37" s="6" t="s">
        <v>17</v>
      </c>
    </row>
    <row r="38" spans="1:47" x14ac:dyDescent="0.25">
      <c r="A38" s="6" t="s">
        <v>57</v>
      </c>
      <c r="B38" s="6" t="s">
        <v>16</v>
      </c>
      <c r="C38" s="6" t="s">
        <v>39</v>
      </c>
      <c r="D38" s="6" t="s">
        <v>16</v>
      </c>
      <c r="E38" s="6" t="s">
        <v>16</v>
      </c>
      <c r="F38" s="6" t="s">
        <v>16</v>
      </c>
      <c r="G38" s="6" t="s">
        <v>16</v>
      </c>
      <c r="H38" s="6" t="s">
        <v>23</v>
      </c>
      <c r="I38" s="6" t="s">
        <v>22</v>
      </c>
      <c r="J38" s="6" t="s">
        <v>22</v>
      </c>
      <c r="K38" s="6" t="s">
        <v>20</v>
      </c>
      <c r="L38" s="10" t="s">
        <v>174</v>
      </c>
      <c r="M38" s="6" t="s">
        <v>20</v>
      </c>
      <c r="N38" s="6" t="s">
        <v>23</v>
      </c>
      <c r="O38" s="6" t="s">
        <v>23</v>
      </c>
      <c r="P38" s="6" t="s">
        <v>23</v>
      </c>
      <c r="Q38" s="6" t="s">
        <v>22</v>
      </c>
      <c r="R38" s="6" t="s">
        <v>20</v>
      </c>
      <c r="S38" s="6" t="s">
        <v>23</v>
      </c>
      <c r="T38" s="6" t="s">
        <v>23</v>
      </c>
      <c r="U38" s="6" t="s">
        <v>20</v>
      </c>
      <c r="V38" s="6" t="s">
        <v>22</v>
      </c>
      <c r="W38" s="6" t="s">
        <v>22</v>
      </c>
      <c r="X38" s="6" t="s">
        <v>20</v>
      </c>
    </row>
    <row r="39" spans="1:47" x14ac:dyDescent="0.25">
      <c r="A39" s="8" t="s">
        <v>57</v>
      </c>
      <c r="B39" s="8" t="s">
        <v>16</v>
      </c>
      <c r="C39" s="8" t="s">
        <v>16</v>
      </c>
      <c r="D39" s="8" t="s">
        <v>16</v>
      </c>
      <c r="E39" s="10" t="s">
        <v>16</v>
      </c>
      <c r="F39" s="8" t="s">
        <v>16</v>
      </c>
      <c r="G39" s="8" t="s">
        <v>16</v>
      </c>
      <c r="H39" s="8" t="s">
        <v>20</v>
      </c>
      <c r="I39" s="8" t="s">
        <v>22</v>
      </c>
      <c r="J39" s="8" t="s">
        <v>18</v>
      </c>
      <c r="K39" s="8" t="s">
        <v>18</v>
      </c>
      <c r="L39" s="10" t="s">
        <v>174</v>
      </c>
      <c r="M39" s="9" t="s">
        <v>22</v>
      </c>
      <c r="N39" s="9">
        <v>4</v>
      </c>
      <c r="O39" s="9">
        <v>3</v>
      </c>
      <c r="P39" s="9">
        <v>5</v>
      </c>
      <c r="Q39" s="9">
        <v>5</v>
      </c>
      <c r="R39" s="9" t="s">
        <v>22</v>
      </c>
      <c r="S39" s="9">
        <v>5</v>
      </c>
      <c r="T39" s="9">
        <v>5</v>
      </c>
      <c r="U39" s="9">
        <v>4</v>
      </c>
      <c r="V39" s="9">
        <v>4</v>
      </c>
      <c r="W39" s="9">
        <v>3</v>
      </c>
      <c r="X39" s="9" t="s">
        <v>22</v>
      </c>
    </row>
    <row r="40" spans="1:47" x14ac:dyDescent="0.25">
      <c r="A40" s="8" t="s">
        <v>57</v>
      </c>
      <c r="B40" s="8" t="s">
        <v>16</v>
      </c>
      <c r="C40" s="8" t="s">
        <v>16</v>
      </c>
      <c r="D40" s="8" t="s">
        <v>16</v>
      </c>
      <c r="E40" s="8" t="s">
        <v>16</v>
      </c>
      <c r="F40" s="8" t="s">
        <v>16</v>
      </c>
      <c r="G40" s="8" t="s">
        <v>16</v>
      </c>
      <c r="H40" s="8" t="s">
        <v>17</v>
      </c>
      <c r="I40" s="8" t="s">
        <v>17</v>
      </c>
      <c r="J40" s="8" t="s">
        <v>17</v>
      </c>
      <c r="K40" s="8" t="s">
        <v>18</v>
      </c>
      <c r="L40" s="10" t="s">
        <v>174</v>
      </c>
      <c r="M40" s="8" t="s">
        <v>18</v>
      </c>
      <c r="N40" s="8" t="s">
        <v>17</v>
      </c>
      <c r="O40" s="8" t="s">
        <v>18</v>
      </c>
      <c r="P40" s="8" t="s">
        <v>18</v>
      </c>
      <c r="Q40" s="8" t="s">
        <v>18</v>
      </c>
      <c r="R40" s="8" t="s">
        <v>17</v>
      </c>
      <c r="S40" s="8" t="s">
        <v>18</v>
      </c>
      <c r="T40" s="8" t="s">
        <v>18</v>
      </c>
      <c r="U40" s="8" t="s">
        <v>18</v>
      </c>
      <c r="V40" s="8" t="s">
        <v>18</v>
      </c>
      <c r="W40" s="8" t="s">
        <v>18</v>
      </c>
      <c r="X40" s="8" t="s">
        <v>18</v>
      </c>
    </row>
    <row r="41" spans="1:47" x14ac:dyDescent="0.25">
      <c r="A41" s="6" t="s">
        <v>57</v>
      </c>
      <c r="B41" s="6" t="s">
        <v>16</v>
      </c>
      <c r="C41" s="6" t="s">
        <v>39</v>
      </c>
      <c r="D41" s="6" t="s">
        <v>16</v>
      </c>
      <c r="E41" s="6" t="s">
        <v>16</v>
      </c>
      <c r="F41" s="6" t="s">
        <v>16</v>
      </c>
      <c r="G41" s="6" t="s">
        <v>16</v>
      </c>
      <c r="H41" s="6" t="s">
        <v>22</v>
      </c>
      <c r="I41" s="6" t="s">
        <v>20</v>
      </c>
      <c r="J41" s="6" t="s">
        <v>23</v>
      </c>
      <c r="K41" s="6" t="s">
        <v>23</v>
      </c>
      <c r="L41" s="10" t="s">
        <v>174</v>
      </c>
      <c r="M41" s="6" t="s">
        <v>20</v>
      </c>
      <c r="N41" s="6" t="s">
        <v>22</v>
      </c>
      <c r="O41" s="6" t="s">
        <v>23</v>
      </c>
      <c r="P41" s="6" t="s">
        <v>22</v>
      </c>
      <c r="Q41" s="6" t="s">
        <v>23</v>
      </c>
      <c r="R41" s="6" t="s">
        <v>23</v>
      </c>
      <c r="S41" s="6" t="s">
        <v>23</v>
      </c>
      <c r="T41" s="6" t="s">
        <v>22</v>
      </c>
      <c r="U41" s="6" t="s">
        <v>22</v>
      </c>
      <c r="V41" s="6" t="s">
        <v>20</v>
      </c>
      <c r="W41" s="6" t="s">
        <v>23</v>
      </c>
      <c r="X41" s="6" t="s">
        <v>22</v>
      </c>
    </row>
    <row r="42" spans="1:47" x14ac:dyDescent="0.25">
      <c r="A42" s="6" t="s">
        <v>57</v>
      </c>
      <c r="B42" s="6" t="s">
        <v>16</v>
      </c>
      <c r="C42" s="6" t="s">
        <v>39</v>
      </c>
      <c r="D42" s="6" t="s">
        <v>16</v>
      </c>
      <c r="E42" s="6" t="s">
        <v>39</v>
      </c>
      <c r="F42" s="6" t="s">
        <v>16</v>
      </c>
      <c r="G42" s="6" t="s">
        <v>39</v>
      </c>
      <c r="H42" s="6" t="s">
        <v>22</v>
      </c>
      <c r="I42" s="6" t="s">
        <v>17</v>
      </c>
      <c r="J42" s="6" t="s">
        <v>23</v>
      </c>
      <c r="K42" s="6" t="s">
        <v>20</v>
      </c>
      <c r="L42" s="10" t="s">
        <v>174</v>
      </c>
      <c r="M42" s="6" t="s">
        <v>23</v>
      </c>
      <c r="N42" s="6" t="s">
        <v>17</v>
      </c>
      <c r="O42" s="6" t="s">
        <v>22</v>
      </c>
      <c r="P42" s="6" t="s">
        <v>18</v>
      </c>
      <c r="Q42" s="6" t="s">
        <v>20</v>
      </c>
      <c r="R42" s="6" t="s">
        <v>18</v>
      </c>
      <c r="S42" s="6" t="s">
        <v>22</v>
      </c>
      <c r="T42" s="6" t="s">
        <v>23</v>
      </c>
      <c r="U42" s="6" t="s">
        <v>17</v>
      </c>
      <c r="V42" s="6" t="s">
        <v>22</v>
      </c>
      <c r="W42" s="6" t="s">
        <v>23</v>
      </c>
      <c r="X42" s="6" t="s">
        <v>17</v>
      </c>
    </row>
    <row r="43" spans="1:47" x14ac:dyDescent="0.25">
      <c r="A43" s="9" t="s">
        <v>57</v>
      </c>
      <c r="B43" s="9" t="s">
        <v>16</v>
      </c>
      <c r="C43" s="9" t="s">
        <v>16</v>
      </c>
      <c r="D43" s="9" t="s">
        <v>16</v>
      </c>
      <c r="E43" s="9" t="s">
        <v>16</v>
      </c>
      <c r="F43" s="9" t="s">
        <v>16</v>
      </c>
      <c r="G43" s="9" t="s">
        <v>16</v>
      </c>
      <c r="H43" s="9" t="s">
        <v>17</v>
      </c>
      <c r="I43" s="9" t="s">
        <v>17</v>
      </c>
      <c r="J43" s="9" t="s">
        <v>17</v>
      </c>
      <c r="K43" s="9" t="s">
        <v>18</v>
      </c>
      <c r="L43" s="10" t="s">
        <v>174</v>
      </c>
      <c r="M43" s="9" t="s">
        <v>22</v>
      </c>
      <c r="N43" s="9" t="s">
        <v>20</v>
      </c>
      <c r="O43" s="9" t="s">
        <v>22</v>
      </c>
      <c r="P43" s="9">
        <v>5</v>
      </c>
      <c r="Q43" s="9" t="s">
        <v>23</v>
      </c>
      <c r="R43" s="9" t="s">
        <v>22</v>
      </c>
      <c r="S43" s="9" t="s">
        <v>23</v>
      </c>
      <c r="T43" s="9">
        <v>3</v>
      </c>
      <c r="U43" s="9" t="s">
        <v>23</v>
      </c>
      <c r="V43" s="9" t="s">
        <v>22</v>
      </c>
      <c r="W43" s="9" t="s">
        <v>22</v>
      </c>
      <c r="X43" s="9" t="s">
        <v>22</v>
      </c>
    </row>
    <row r="44" spans="1:47" x14ac:dyDescent="0.25">
      <c r="A44" s="7" t="s">
        <v>57</v>
      </c>
      <c r="B44" s="7" t="s">
        <v>39</v>
      </c>
      <c r="C44" s="7" t="s">
        <v>16</v>
      </c>
      <c r="D44" s="7" t="s">
        <v>16</v>
      </c>
      <c r="E44" s="7" t="s">
        <v>16</v>
      </c>
      <c r="F44" s="7" t="s">
        <v>16</v>
      </c>
      <c r="G44" s="7" t="s">
        <v>16</v>
      </c>
      <c r="H44" s="7" t="s">
        <v>23</v>
      </c>
      <c r="I44" s="7" t="s">
        <v>22</v>
      </c>
      <c r="J44" s="7" t="s">
        <v>20</v>
      </c>
      <c r="K44" s="7" t="s">
        <v>22</v>
      </c>
      <c r="L44" s="10" t="s">
        <v>174</v>
      </c>
      <c r="M44" s="7" t="s">
        <v>20</v>
      </c>
      <c r="N44" s="7" t="s">
        <v>22</v>
      </c>
      <c r="O44" s="7" t="s">
        <v>23</v>
      </c>
      <c r="P44" s="7" t="s">
        <v>23</v>
      </c>
      <c r="Q44" s="7" t="s">
        <v>23</v>
      </c>
      <c r="R44" s="7" t="s">
        <v>20</v>
      </c>
      <c r="S44" s="7" t="s">
        <v>22</v>
      </c>
      <c r="T44" s="7" t="s">
        <v>23</v>
      </c>
      <c r="U44" s="7" t="s">
        <v>23</v>
      </c>
      <c r="V44" s="7" t="s">
        <v>20</v>
      </c>
      <c r="W44" s="7" t="s">
        <v>17</v>
      </c>
      <c r="X44" s="7" t="s">
        <v>22</v>
      </c>
      <c r="Y44" s="27"/>
      <c r="Z44" s="27"/>
      <c r="AA44" s="27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x14ac:dyDescent="0.25">
      <c r="A45" s="6" t="s">
        <v>57</v>
      </c>
      <c r="B45" s="6" t="s">
        <v>16</v>
      </c>
      <c r="C45" s="6" t="s">
        <v>16</v>
      </c>
      <c r="D45" s="6" t="s">
        <v>16</v>
      </c>
      <c r="E45" s="6" t="s">
        <v>16</v>
      </c>
      <c r="F45" s="6" t="s">
        <v>39</v>
      </c>
      <c r="G45" s="6" t="s">
        <v>16</v>
      </c>
      <c r="H45" s="6" t="s">
        <v>17</v>
      </c>
      <c r="I45" s="6" t="s">
        <v>20</v>
      </c>
      <c r="J45" s="6" t="s">
        <v>20</v>
      </c>
      <c r="K45" s="6" t="s">
        <v>17</v>
      </c>
      <c r="L45" s="10" t="s">
        <v>174</v>
      </c>
      <c r="M45" s="6" t="s">
        <v>23</v>
      </c>
      <c r="N45" s="6" t="s">
        <v>22</v>
      </c>
      <c r="O45" s="6" t="s">
        <v>22</v>
      </c>
      <c r="P45" s="6" t="s">
        <v>23</v>
      </c>
      <c r="Q45" s="6" t="s">
        <v>23</v>
      </c>
      <c r="R45" s="6" t="s">
        <v>23</v>
      </c>
      <c r="S45" s="6" t="s">
        <v>23</v>
      </c>
      <c r="T45" s="6" t="s">
        <v>23</v>
      </c>
      <c r="U45" s="6" t="s">
        <v>20</v>
      </c>
      <c r="V45" s="6" t="s">
        <v>22</v>
      </c>
      <c r="W45" s="6" t="s">
        <v>22</v>
      </c>
      <c r="X45" s="6" t="s">
        <v>22</v>
      </c>
    </row>
    <row r="46" spans="1:47" x14ac:dyDescent="0.25">
      <c r="A46" s="8" t="s">
        <v>57</v>
      </c>
      <c r="B46" s="8" t="s">
        <v>16</v>
      </c>
      <c r="C46" s="8" t="s">
        <v>16</v>
      </c>
      <c r="D46" s="8" t="s">
        <v>16</v>
      </c>
      <c r="E46" s="8" t="s">
        <v>16</v>
      </c>
      <c r="F46" s="8" t="s">
        <v>16</v>
      </c>
      <c r="G46" s="8" t="s">
        <v>16</v>
      </c>
      <c r="H46" s="8" t="s">
        <v>17</v>
      </c>
      <c r="I46" s="8" t="s">
        <v>20</v>
      </c>
      <c r="J46" s="8" t="s">
        <v>17</v>
      </c>
      <c r="K46" s="8" t="s">
        <v>20</v>
      </c>
      <c r="L46" s="10" t="s">
        <v>174</v>
      </c>
      <c r="M46" s="8" t="s">
        <v>22</v>
      </c>
      <c r="N46" s="8" t="s">
        <v>17</v>
      </c>
      <c r="O46" s="8" t="s">
        <v>17</v>
      </c>
      <c r="P46" s="8" t="s">
        <v>20</v>
      </c>
      <c r="Q46" s="8" t="s">
        <v>18</v>
      </c>
      <c r="R46" s="8" t="s">
        <v>17</v>
      </c>
      <c r="S46" s="8" t="s">
        <v>22</v>
      </c>
      <c r="T46" s="8" t="s">
        <v>17</v>
      </c>
      <c r="U46" s="8" t="s">
        <v>17</v>
      </c>
      <c r="V46" s="8" t="s">
        <v>23</v>
      </c>
      <c r="W46" s="8" t="s">
        <v>18</v>
      </c>
      <c r="X46" s="8" t="s">
        <v>18</v>
      </c>
    </row>
    <row r="47" spans="1:47" x14ac:dyDescent="0.25">
      <c r="A47" s="8" t="s">
        <v>57</v>
      </c>
      <c r="B47" s="8" t="s">
        <v>16</v>
      </c>
      <c r="C47" s="8" t="s">
        <v>16</v>
      </c>
      <c r="D47" s="8" t="s">
        <v>16</v>
      </c>
      <c r="E47" s="8" t="s">
        <v>16</v>
      </c>
      <c r="F47" s="8" t="s">
        <v>16</v>
      </c>
      <c r="G47" s="8" t="s">
        <v>16</v>
      </c>
      <c r="H47" s="8" t="s">
        <v>20</v>
      </c>
      <c r="I47" s="8" t="s">
        <v>17</v>
      </c>
      <c r="J47" s="8" t="s">
        <v>18</v>
      </c>
      <c r="K47" s="8" t="s">
        <v>20</v>
      </c>
      <c r="L47" s="10" t="s">
        <v>174</v>
      </c>
      <c r="M47" s="8" t="s">
        <v>23</v>
      </c>
      <c r="N47" s="8" t="s">
        <v>23</v>
      </c>
      <c r="O47" s="8" t="s">
        <v>23</v>
      </c>
      <c r="P47" s="8" t="s">
        <v>22</v>
      </c>
      <c r="Q47" s="8" t="s">
        <v>22</v>
      </c>
      <c r="R47" s="8" t="s">
        <v>20</v>
      </c>
      <c r="S47" s="8" t="s">
        <v>22</v>
      </c>
      <c r="T47" s="8" t="s">
        <v>23</v>
      </c>
      <c r="U47" s="8" t="s">
        <v>22</v>
      </c>
      <c r="V47" s="8" t="s">
        <v>23</v>
      </c>
      <c r="W47" s="8" t="s">
        <v>23</v>
      </c>
      <c r="X47" s="8" t="s">
        <v>20</v>
      </c>
    </row>
    <row r="48" spans="1:47" x14ac:dyDescent="0.25">
      <c r="A48" s="8" t="s">
        <v>57</v>
      </c>
      <c r="B48" s="8" t="s">
        <v>16</v>
      </c>
      <c r="C48" s="8" t="s">
        <v>16</v>
      </c>
      <c r="D48" s="8" t="s">
        <v>16</v>
      </c>
      <c r="E48" s="8" t="s">
        <v>16</v>
      </c>
      <c r="F48" s="8" t="s">
        <v>16</v>
      </c>
      <c r="G48" s="8" t="s">
        <v>16</v>
      </c>
      <c r="H48" s="8" t="s">
        <v>17</v>
      </c>
      <c r="I48" s="8" t="s">
        <v>17</v>
      </c>
      <c r="J48" s="8" t="s">
        <v>20</v>
      </c>
      <c r="K48" s="8" t="s">
        <v>20</v>
      </c>
      <c r="L48" s="10" t="s">
        <v>174</v>
      </c>
      <c r="M48" s="8" t="s">
        <v>22</v>
      </c>
      <c r="N48" s="8" t="s">
        <v>20</v>
      </c>
      <c r="O48" s="8" t="s">
        <v>17</v>
      </c>
      <c r="P48" s="8" t="s">
        <v>20</v>
      </c>
      <c r="Q48" s="8" t="s">
        <v>18</v>
      </c>
      <c r="R48" s="8" t="s">
        <v>18</v>
      </c>
      <c r="S48" s="8" t="s">
        <v>23</v>
      </c>
      <c r="T48" s="8" t="s">
        <v>23</v>
      </c>
      <c r="U48" s="8" t="s">
        <v>20</v>
      </c>
      <c r="V48" s="8" t="s">
        <v>23</v>
      </c>
      <c r="W48" s="8" t="s">
        <v>18</v>
      </c>
      <c r="X48" s="8" t="s">
        <v>17</v>
      </c>
    </row>
    <row r="49" spans="1:24" x14ac:dyDescent="0.25">
      <c r="A49" s="8" t="s">
        <v>57</v>
      </c>
      <c r="B49" s="8" t="s">
        <v>16</v>
      </c>
      <c r="C49" s="8" t="s">
        <v>16</v>
      </c>
      <c r="D49" s="8" t="s">
        <v>16</v>
      </c>
      <c r="E49" s="8" t="s">
        <v>16</v>
      </c>
      <c r="F49" s="8" t="s">
        <v>16</v>
      </c>
      <c r="G49" s="8" t="s">
        <v>16</v>
      </c>
      <c r="H49" s="8" t="s">
        <v>18</v>
      </c>
      <c r="I49" s="8" t="s">
        <v>18</v>
      </c>
      <c r="J49" s="8" t="s">
        <v>18</v>
      </c>
      <c r="K49" s="8" t="s">
        <v>18</v>
      </c>
      <c r="L49" s="10" t="s">
        <v>174</v>
      </c>
      <c r="M49" s="8" t="s">
        <v>23</v>
      </c>
      <c r="N49" s="8" t="s">
        <v>23</v>
      </c>
      <c r="O49" s="8" t="s">
        <v>23</v>
      </c>
      <c r="P49" s="8" t="s">
        <v>23</v>
      </c>
      <c r="Q49" s="8" t="s">
        <v>23</v>
      </c>
      <c r="R49" s="8" t="s">
        <v>23</v>
      </c>
      <c r="S49" s="8" t="s">
        <v>23</v>
      </c>
      <c r="T49" s="8" t="s">
        <v>23</v>
      </c>
      <c r="U49" s="8" t="s">
        <v>23</v>
      </c>
      <c r="V49" s="8" t="s">
        <v>23</v>
      </c>
      <c r="W49" s="8" t="s">
        <v>23</v>
      </c>
      <c r="X49" s="8" t="s">
        <v>23</v>
      </c>
    </row>
    <row r="51" spans="1:24" x14ac:dyDescent="0.25">
      <c r="M51" t="str">
        <f>IF(M49=1,"Sangat tidak baik",
IF(M49=2,"Kurang Baik",
IF(M49=3,"Cukup",
IF(M49=4,"Baik",
IF(M49=5,"Sangat baik","")))))</f>
        <v/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DD171-FE1A-44F5-87E3-CE4E95AD950F}">
  <dimension ref="A1:Z31"/>
  <sheetViews>
    <sheetView topLeftCell="A9" zoomScale="52" zoomScaleNormal="47" workbookViewId="0">
      <selection activeCell="O20" sqref="O20"/>
    </sheetView>
  </sheetViews>
  <sheetFormatPr defaultRowHeight="15.75" x14ac:dyDescent="0.25"/>
  <cols>
    <col min="1" max="1" width="21.5" customWidth="1"/>
    <col min="2" max="2" width="9.125" customWidth="1"/>
    <col min="12" max="12" width="27.875" customWidth="1"/>
    <col min="13" max="13" width="6.25" customWidth="1"/>
    <col min="14" max="14" width="5.875" customWidth="1"/>
    <col min="15" max="16" width="6.5" customWidth="1"/>
    <col min="17" max="17" width="6" customWidth="1"/>
    <col min="18" max="18" width="5.75" customWidth="1"/>
    <col min="19" max="19" width="5.375" customWidth="1"/>
    <col min="20" max="20" width="5.25" customWidth="1"/>
    <col min="21" max="21" width="5.875" customWidth="1"/>
    <col min="22" max="23" width="5.75" customWidth="1"/>
    <col min="24" max="24" width="5.625" customWidth="1"/>
  </cols>
  <sheetData>
    <row r="1" spans="1:26" ht="89.2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5" t="s">
        <v>12</v>
      </c>
      <c r="N1" s="15" t="s">
        <v>13</v>
      </c>
      <c r="O1" s="15" t="s">
        <v>14</v>
      </c>
      <c r="P1" s="11" t="s">
        <v>12</v>
      </c>
      <c r="Q1" s="11" t="s">
        <v>13</v>
      </c>
      <c r="R1" s="11" t="s">
        <v>14</v>
      </c>
      <c r="S1" s="15" t="s">
        <v>12</v>
      </c>
      <c r="T1" s="15" t="s">
        <v>13</v>
      </c>
      <c r="U1" s="15" t="s">
        <v>14</v>
      </c>
      <c r="V1" s="11" t="s">
        <v>12</v>
      </c>
      <c r="W1" s="11" t="s">
        <v>13</v>
      </c>
      <c r="X1" s="11" t="s">
        <v>14</v>
      </c>
      <c r="Z1" s="11"/>
    </row>
    <row r="2" spans="1:26" x14ac:dyDescent="0.25">
      <c r="A2" t="s">
        <v>15</v>
      </c>
      <c r="B2" t="s">
        <v>16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17</v>
      </c>
      <c r="I2" t="s">
        <v>18</v>
      </c>
      <c r="J2" t="s">
        <v>18</v>
      </c>
      <c r="K2" t="s">
        <v>17</v>
      </c>
      <c r="L2" t="s">
        <v>19</v>
      </c>
      <c r="M2" s="12">
        <v>3</v>
      </c>
      <c r="N2" s="12">
        <v>4</v>
      </c>
      <c r="O2" s="12">
        <v>5</v>
      </c>
      <c r="P2" s="12">
        <v>4</v>
      </c>
      <c r="Q2" s="12">
        <v>5</v>
      </c>
      <c r="R2" s="12">
        <v>4</v>
      </c>
      <c r="S2" s="12">
        <v>3</v>
      </c>
      <c r="T2" s="12">
        <v>4</v>
      </c>
      <c r="U2" s="12">
        <v>5</v>
      </c>
      <c r="V2" s="12">
        <v>3</v>
      </c>
      <c r="W2" s="12">
        <v>5</v>
      </c>
      <c r="X2" s="12">
        <v>3</v>
      </c>
    </row>
    <row r="3" spans="1:26" x14ac:dyDescent="0.25">
      <c r="A3" t="s">
        <v>15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18</v>
      </c>
      <c r="I3" t="s">
        <v>18</v>
      </c>
      <c r="J3" t="s">
        <v>17</v>
      </c>
      <c r="K3" t="s">
        <v>17</v>
      </c>
      <c r="L3" t="s">
        <v>21</v>
      </c>
      <c r="M3" s="12">
        <v>3</v>
      </c>
      <c r="N3" s="12">
        <v>2</v>
      </c>
      <c r="O3" s="12">
        <v>5</v>
      </c>
      <c r="P3" s="12">
        <v>4</v>
      </c>
      <c r="Q3" s="12">
        <v>5</v>
      </c>
      <c r="R3" s="12">
        <v>2</v>
      </c>
      <c r="S3" s="12">
        <v>4</v>
      </c>
      <c r="T3" s="12">
        <v>2</v>
      </c>
      <c r="U3" s="12">
        <v>3</v>
      </c>
      <c r="V3" s="12">
        <v>1</v>
      </c>
      <c r="W3" s="12">
        <v>5</v>
      </c>
      <c r="X3" s="12">
        <v>4</v>
      </c>
    </row>
    <row r="4" spans="1:26" x14ac:dyDescent="0.25">
      <c r="A4" t="s">
        <v>24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17</v>
      </c>
      <c r="I4" t="s">
        <v>18</v>
      </c>
      <c r="J4" t="s">
        <v>18</v>
      </c>
      <c r="K4" t="s">
        <v>20</v>
      </c>
      <c r="L4" t="s">
        <v>25</v>
      </c>
      <c r="M4" s="12">
        <v>3</v>
      </c>
      <c r="N4" s="12">
        <v>4</v>
      </c>
      <c r="O4" s="12">
        <v>5</v>
      </c>
      <c r="P4" s="12">
        <v>5</v>
      </c>
      <c r="Q4" s="12">
        <v>4</v>
      </c>
      <c r="R4" s="12">
        <v>5</v>
      </c>
      <c r="S4" s="12">
        <v>3</v>
      </c>
      <c r="T4" s="12">
        <v>4</v>
      </c>
      <c r="U4" s="12">
        <v>3</v>
      </c>
      <c r="V4" s="12">
        <v>4</v>
      </c>
      <c r="W4" s="12">
        <v>5</v>
      </c>
      <c r="X4" s="12">
        <v>4</v>
      </c>
    </row>
    <row r="5" spans="1:26" x14ac:dyDescent="0.25">
      <c r="A5" t="s">
        <v>24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18</v>
      </c>
      <c r="I5" t="s">
        <v>18</v>
      </c>
      <c r="J5" t="s">
        <v>18</v>
      </c>
      <c r="K5" t="s">
        <v>17</v>
      </c>
      <c r="L5" t="s">
        <v>26</v>
      </c>
      <c r="M5" s="12">
        <v>3</v>
      </c>
      <c r="N5" s="12">
        <v>2</v>
      </c>
      <c r="O5" s="12">
        <v>5</v>
      </c>
      <c r="P5" s="12">
        <v>3</v>
      </c>
      <c r="Q5" s="12">
        <v>4</v>
      </c>
      <c r="R5" s="12">
        <v>2</v>
      </c>
      <c r="S5" s="12">
        <v>5</v>
      </c>
      <c r="T5" s="12">
        <v>3</v>
      </c>
      <c r="U5" s="12">
        <v>4</v>
      </c>
      <c r="V5" s="12">
        <v>1</v>
      </c>
      <c r="W5" s="12">
        <v>3</v>
      </c>
      <c r="X5" s="12">
        <v>4</v>
      </c>
    </row>
    <row r="6" spans="1:26" x14ac:dyDescent="0.25">
      <c r="A6" t="s">
        <v>24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18</v>
      </c>
      <c r="I6" t="s">
        <v>18</v>
      </c>
      <c r="J6" t="s">
        <v>20</v>
      </c>
      <c r="K6" t="s">
        <v>20</v>
      </c>
      <c r="L6" t="s">
        <v>27</v>
      </c>
      <c r="M6" s="12">
        <v>3</v>
      </c>
      <c r="N6" s="12">
        <v>4</v>
      </c>
      <c r="O6" s="12">
        <v>5</v>
      </c>
      <c r="P6" s="12">
        <v>4</v>
      </c>
      <c r="Q6" s="12">
        <v>5</v>
      </c>
      <c r="R6" s="12">
        <v>3</v>
      </c>
      <c r="S6" s="12">
        <v>2</v>
      </c>
      <c r="T6" s="12">
        <v>4</v>
      </c>
      <c r="U6" s="12">
        <v>5</v>
      </c>
      <c r="V6" s="12">
        <v>3</v>
      </c>
      <c r="W6" s="12">
        <v>4</v>
      </c>
      <c r="X6" s="12">
        <v>2</v>
      </c>
    </row>
    <row r="7" spans="1:26" x14ac:dyDescent="0.25">
      <c r="A7" t="s">
        <v>28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18</v>
      </c>
      <c r="I7" t="s">
        <v>17</v>
      </c>
      <c r="J7" t="s">
        <v>17</v>
      </c>
      <c r="K7" t="s">
        <v>18</v>
      </c>
      <c r="L7" t="s">
        <v>29</v>
      </c>
      <c r="M7" s="12">
        <v>5</v>
      </c>
      <c r="N7" s="12">
        <v>5</v>
      </c>
      <c r="O7" s="12">
        <v>4</v>
      </c>
      <c r="P7" s="12">
        <v>4</v>
      </c>
      <c r="Q7" s="12">
        <v>4</v>
      </c>
      <c r="R7" s="12">
        <v>5</v>
      </c>
      <c r="S7" s="12">
        <v>5</v>
      </c>
      <c r="T7" s="12">
        <v>5</v>
      </c>
      <c r="U7" s="12">
        <v>4</v>
      </c>
      <c r="V7" s="12">
        <v>5</v>
      </c>
      <c r="W7" s="12">
        <v>5</v>
      </c>
      <c r="X7" s="12">
        <v>5</v>
      </c>
    </row>
    <row r="8" spans="1:26" x14ac:dyDescent="0.25">
      <c r="A8" t="s">
        <v>30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  <c r="H8" t="s">
        <v>18</v>
      </c>
      <c r="I8" t="s">
        <v>18</v>
      </c>
      <c r="J8" t="s">
        <v>20</v>
      </c>
      <c r="K8" t="s">
        <v>18</v>
      </c>
      <c r="L8" t="s">
        <v>31</v>
      </c>
      <c r="M8" s="12">
        <v>5</v>
      </c>
      <c r="N8" s="12">
        <v>4</v>
      </c>
      <c r="O8" s="12">
        <v>4</v>
      </c>
      <c r="P8" s="12">
        <v>3</v>
      </c>
      <c r="Q8" s="12">
        <v>5</v>
      </c>
      <c r="R8" s="12">
        <v>2</v>
      </c>
      <c r="S8" s="12">
        <v>5</v>
      </c>
      <c r="T8" s="12">
        <v>3</v>
      </c>
      <c r="U8" s="12">
        <v>4</v>
      </c>
      <c r="V8" s="12">
        <v>4</v>
      </c>
      <c r="W8" s="12">
        <v>3</v>
      </c>
      <c r="X8" s="12">
        <v>5</v>
      </c>
    </row>
    <row r="9" spans="1:26" x14ac:dyDescent="0.25">
      <c r="A9" t="s">
        <v>30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  <c r="H9" t="s">
        <v>18</v>
      </c>
      <c r="I9" t="s">
        <v>18</v>
      </c>
      <c r="J9" t="s">
        <v>18</v>
      </c>
      <c r="K9" t="s">
        <v>18</v>
      </c>
      <c r="L9" t="s">
        <v>32</v>
      </c>
      <c r="M9" s="12">
        <v>4</v>
      </c>
      <c r="N9" s="12">
        <v>3</v>
      </c>
      <c r="O9" s="12">
        <v>5</v>
      </c>
      <c r="P9" s="12">
        <v>4</v>
      </c>
      <c r="Q9" s="12">
        <v>2</v>
      </c>
      <c r="R9" s="12">
        <v>4</v>
      </c>
      <c r="S9" s="12">
        <v>3</v>
      </c>
      <c r="T9" s="12">
        <v>3</v>
      </c>
      <c r="U9" s="12">
        <v>4</v>
      </c>
      <c r="V9" s="12">
        <v>5</v>
      </c>
      <c r="W9" s="12">
        <v>4</v>
      </c>
      <c r="X9" s="12">
        <v>3</v>
      </c>
    </row>
    <row r="10" spans="1:26" x14ac:dyDescent="0.25">
      <c r="A10" s="13" t="s">
        <v>30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18</v>
      </c>
      <c r="I10" t="s">
        <v>18</v>
      </c>
      <c r="J10" t="s">
        <v>17</v>
      </c>
      <c r="K10" t="s">
        <v>18</v>
      </c>
      <c r="L10" t="s">
        <v>33</v>
      </c>
      <c r="M10" s="12">
        <v>4</v>
      </c>
      <c r="N10" s="12">
        <v>3</v>
      </c>
      <c r="O10" s="12">
        <v>4</v>
      </c>
      <c r="P10" s="12">
        <v>3</v>
      </c>
      <c r="Q10" s="12">
        <v>1</v>
      </c>
      <c r="R10" s="12">
        <v>3</v>
      </c>
      <c r="S10" s="12">
        <v>3</v>
      </c>
      <c r="T10" s="12">
        <v>5</v>
      </c>
      <c r="U10" s="12">
        <v>5</v>
      </c>
      <c r="V10" s="12">
        <v>4</v>
      </c>
      <c r="W10" s="12">
        <v>3</v>
      </c>
      <c r="X10" s="12">
        <v>3</v>
      </c>
    </row>
    <row r="11" spans="1:26" x14ac:dyDescent="0.25">
      <c r="A11" t="s">
        <v>35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17</v>
      </c>
      <c r="I11" t="s">
        <v>18</v>
      </c>
      <c r="J11" t="s">
        <v>18</v>
      </c>
      <c r="K11" t="s">
        <v>17</v>
      </c>
      <c r="L11" t="s">
        <v>37</v>
      </c>
      <c r="M11" s="12">
        <v>5</v>
      </c>
      <c r="N11" s="12">
        <v>3</v>
      </c>
      <c r="O11" s="12">
        <v>3</v>
      </c>
      <c r="P11" s="12">
        <v>4</v>
      </c>
      <c r="Q11" s="12">
        <v>4</v>
      </c>
      <c r="R11" s="12">
        <v>4</v>
      </c>
      <c r="S11" s="12">
        <v>5</v>
      </c>
      <c r="T11" s="12">
        <v>5</v>
      </c>
      <c r="U11" s="12">
        <v>5</v>
      </c>
      <c r="V11" s="12">
        <v>5</v>
      </c>
      <c r="W11" s="12">
        <v>3</v>
      </c>
      <c r="X11" s="12">
        <v>5</v>
      </c>
    </row>
    <row r="12" spans="1:26" x14ac:dyDescent="0.25">
      <c r="A12" t="s">
        <v>35</v>
      </c>
      <c r="B12" t="s">
        <v>16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18</v>
      </c>
      <c r="I12" t="s">
        <v>17</v>
      </c>
      <c r="J12" t="s">
        <v>17</v>
      </c>
      <c r="K12" t="s">
        <v>17</v>
      </c>
      <c r="L12" t="s">
        <v>38</v>
      </c>
      <c r="M12" s="12">
        <v>3</v>
      </c>
      <c r="N12" s="12">
        <v>4</v>
      </c>
      <c r="O12" s="12">
        <v>4</v>
      </c>
      <c r="P12" s="12">
        <v>4</v>
      </c>
      <c r="Q12" s="12">
        <v>4</v>
      </c>
      <c r="R12" s="12">
        <v>4</v>
      </c>
      <c r="S12" s="12">
        <v>5</v>
      </c>
      <c r="T12" s="12">
        <v>5</v>
      </c>
      <c r="U12" s="12">
        <v>5</v>
      </c>
      <c r="V12" s="12">
        <v>4</v>
      </c>
      <c r="W12" s="12">
        <v>4</v>
      </c>
      <c r="X12" s="12">
        <v>4</v>
      </c>
    </row>
    <row r="13" spans="1:26" x14ac:dyDescent="0.25">
      <c r="A13" t="s">
        <v>35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  <c r="G13" t="s">
        <v>16</v>
      </c>
      <c r="H13" t="s">
        <v>17</v>
      </c>
      <c r="I13" t="s">
        <v>17</v>
      </c>
      <c r="J13" t="s">
        <v>18</v>
      </c>
      <c r="K13" t="s">
        <v>18</v>
      </c>
      <c r="L13" t="s">
        <v>42</v>
      </c>
      <c r="M13" s="12">
        <v>5</v>
      </c>
      <c r="N13" s="12">
        <v>4</v>
      </c>
      <c r="O13" s="12">
        <v>3</v>
      </c>
      <c r="P13" s="12">
        <v>4</v>
      </c>
      <c r="Q13" s="12">
        <v>5</v>
      </c>
      <c r="R13" s="12">
        <v>4</v>
      </c>
      <c r="S13" s="12">
        <v>5</v>
      </c>
      <c r="T13" s="12">
        <v>5</v>
      </c>
      <c r="U13" s="12">
        <v>4</v>
      </c>
      <c r="V13" s="12">
        <v>4</v>
      </c>
      <c r="W13" s="12">
        <v>5</v>
      </c>
      <c r="X13" s="12">
        <v>3</v>
      </c>
    </row>
    <row r="14" spans="1:26" x14ac:dyDescent="0.25">
      <c r="A14" t="s">
        <v>35</v>
      </c>
      <c r="B14" t="s">
        <v>16</v>
      </c>
      <c r="C14" t="s">
        <v>16</v>
      </c>
      <c r="D14" t="s">
        <v>16</v>
      </c>
      <c r="E14" t="s">
        <v>16</v>
      </c>
      <c r="F14" t="s">
        <v>16</v>
      </c>
      <c r="G14" t="s">
        <v>16</v>
      </c>
      <c r="H14" t="s">
        <v>20</v>
      </c>
      <c r="I14" t="s">
        <v>17</v>
      </c>
      <c r="J14" t="s">
        <v>20</v>
      </c>
      <c r="K14" t="s">
        <v>17</v>
      </c>
      <c r="L14" t="s">
        <v>43</v>
      </c>
      <c r="M14" s="12">
        <v>4</v>
      </c>
      <c r="N14" s="12">
        <v>5</v>
      </c>
      <c r="O14" s="12">
        <v>4</v>
      </c>
      <c r="P14" s="12">
        <v>3</v>
      </c>
      <c r="Q14" s="12">
        <v>5</v>
      </c>
      <c r="R14" s="12">
        <v>4</v>
      </c>
      <c r="S14" s="12">
        <v>4</v>
      </c>
      <c r="T14" s="12">
        <v>5</v>
      </c>
      <c r="U14" s="12">
        <v>4</v>
      </c>
      <c r="V14" s="12">
        <v>5</v>
      </c>
      <c r="W14" s="12">
        <v>5</v>
      </c>
      <c r="X14" s="12">
        <v>5</v>
      </c>
    </row>
    <row r="15" spans="1:26" x14ac:dyDescent="0.25">
      <c r="A15" t="s">
        <v>35</v>
      </c>
      <c r="B15" t="s">
        <v>16</v>
      </c>
      <c r="C15" t="s">
        <v>16</v>
      </c>
      <c r="D15" t="s">
        <v>16</v>
      </c>
      <c r="E15" t="s">
        <v>16</v>
      </c>
      <c r="F15" t="s">
        <v>16</v>
      </c>
      <c r="G15" t="s">
        <v>16</v>
      </c>
      <c r="H15" t="s">
        <v>20</v>
      </c>
      <c r="I15" t="s">
        <v>22</v>
      </c>
      <c r="J15" t="s">
        <v>20</v>
      </c>
      <c r="K15" t="s">
        <v>22</v>
      </c>
      <c r="L15" t="s">
        <v>45</v>
      </c>
      <c r="M15" s="12">
        <v>5</v>
      </c>
      <c r="N15" s="12">
        <v>4</v>
      </c>
      <c r="O15" s="12">
        <v>4</v>
      </c>
      <c r="P15" s="12">
        <v>3</v>
      </c>
      <c r="Q15" s="12">
        <v>4</v>
      </c>
      <c r="R15" s="12">
        <v>4</v>
      </c>
      <c r="S15" s="12">
        <v>5</v>
      </c>
      <c r="T15" s="12">
        <v>4</v>
      </c>
      <c r="U15" s="12">
        <v>4</v>
      </c>
      <c r="V15" s="12">
        <v>5</v>
      </c>
      <c r="W15" s="12">
        <v>5</v>
      </c>
      <c r="X15" s="12">
        <v>4</v>
      </c>
    </row>
    <row r="16" spans="1:26" x14ac:dyDescent="0.25">
      <c r="A16" t="s">
        <v>52</v>
      </c>
      <c r="B16" t="s">
        <v>16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18</v>
      </c>
      <c r="I16" t="s">
        <v>17</v>
      </c>
      <c r="J16" t="s">
        <v>18</v>
      </c>
      <c r="K16" t="s">
        <v>17</v>
      </c>
      <c r="L16" t="s">
        <v>56</v>
      </c>
      <c r="M16" s="12">
        <v>2</v>
      </c>
      <c r="N16" s="12">
        <v>2</v>
      </c>
      <c r="O16" s="12">
        <v>2</v>
      </c>
      <c r="P16" s="12">
        <v>2</v>
      </c>
      <c r="Q16" s="12">
        <v>2</v>
      </c>
      <c r="R16" s="12">
        <v>3</v>
      </c>
      <c r="S16" s="12">
        <v>1</v>
      </c>
      <c r="T16" s="12">
        <v>1</v>
      </c>
      <c r="U16" s="12">
        <v>2</v>
      </c>
      <c r="V16" s="12">
        <v>2</v>
      </c>
      <c r="W16" s="12">
        <v>3</v>
      </c>
      <c r="X16" s="12">
        <v>3</v>
      </c>
    </row>
    <row r="17" spans="1:26" x14ac:dyDescent="0.25">
      <c r="A17" t="s">
        <v>57</v>
      </c>
      <c r="B17" t="s">
        <v>16</v>
      </c>
      <c r="C17" t="s">
        <v>16</v>
      </c>
      <c r="D17" t="s">
        <v>16</v>
      </c>
      <c r="E17" t="s">
        <v>16</v>
      </c>
      <c r="F17" t="s">
        <v>16</v>
      </c>
      <c r="G17" t="s">
        <v>16</v>
      </c>
      <c r="H17" t="s">
        <v>17</v>
      </c>
      <c r="I17" t="s">
        <v>20</v>
      </c>
      <c r="J17" t="s">
        <v>18</v>
      </c>
      <c r="K17" t="s">
        <v>17</v>
      </c>
      <c r="L17" s="13" t="s">
        <v>92</v>
      </c>
      <c r="M17" s="12">
        <v>3</v>
      </c>
      <c r="N17" s="12">
        <v>1</v>
      </c>
      <c r="O17" s="12">
        <v>4</v>
      </c>
      <c r="P17" s="12">
        <v>2</v>
      </c>
      <c r="Q17" s="12">
        <v>1</v>
      </c>
      <c r="R17" s="12">
        <v>3</v>
      </c>
      <c r="S17" s="12">
        <v>3</v>
      </c>
      <c r="T17" s="12">
        <v>1</v>
      </c>
      <c r="U17" s="12">
        <v>2</v>
      </c>
      <c r="V17" s="12">
        <v>2</v>
      </c>
      <c r="W17" s="12">
        <v>1</v>
      </c>
      <c r="X17" s="12">
        <v>3</v>
      </c>
    </row>
    <row r="18" spans="1:26" x14ac:dyDescent="0.25">
      <c r="A18" t="s">
        <v>57</v>
      </c>
      <c r="B18" t="s">
        <v>16</v>
      </c>
      <c r="C18" t="s">
        <v>16</v>
      </c>
      <c r="D18" t="s">
        <v>16</v>
      </c>
      <c r="E18" t="s">
        <v>16</v>
      </c>
      <c r="F18" s="13" t="s">
        <v>16</v>
      </c>
      <c r="G18" t="s">
        <v>16</v>
      </c>
      <c r="H18" t="s">
        <v>17</v>
      </c>
      <c r="I18" t="s">
        <v>23</v>
      </c>
      <c r="J18" t="s">
        <v>17</v>
      </c>
      <c r="K18" t="s">
        <v>18</v>
      </c>
      <c r="L18" s="13" t="s">
        <v>93</v>
      </c>
      <c r="M18" s="12">
        <v>3</v>
      </c>
      <c r="N18" s="12">
        <v>2</v>
      </c>
      <c r="O18" s="12">
        <v>2</v>
      </c>
      <c r="P18" s="12">
        <v>4</v>
      </c>
      <c r="Q18" s="12">
        <v>4</v>
      </c>
      <c r="R18" s="12">
        <v>5</v>
      </c>
      <c r="S18" s="12">
        <v>3</v>
      </c>
      <c r="T18" s="12">
        <v>3</v>
      </c>
      <c r="U18" s="12">
        <v>3</v>
      </c>
      <c r="V18" s="12">
        <v>4</v>
      </c>
      <c r="W18" s="12">
        <v>4</v>
      </c>
      <c r="X18" s="12">
        <v>4</v>
      </c>
    </row>
    <row r="19" spans="1:26" x14ac:dyDescent="0.25">
      <c r="A19" t="s">
        <v>57</v>
      </c>
      <c r="B19" t="s">
        <v>16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20</v>
      </c>
      <c r="I19" t="s">
        <v>22</v>
      </c>
      <c r="J19" t="s">
        <v>22</v>
      </c>
      <c r="K19" t="s">
        <v>23</v>
      </c>
      <c r="L19" s="13" t="s">
        <v>94</v>
      </c>
      <c r="M19" s="12">
        <v>1</v>
      </c>
      <c r="N19" s="12">
        <v>2</v>
      </c>
      <c r="O19" s="12">
        <v>1</v>
      </c>
      <c r="P19" s="12">
        <v>3</v>
      </c>
      <c r="Q19" s="12">
        <v>2</v>
      </c>
      <c r="R19" s="12">
        <v>1</v>
      </c>
      <c r="S19" s="12">
        <v>2</v>
      </c>
      <c r="T19" s="12">
        <v>3</v>
      </c>
      <c r="U19" s="12">
        <v>3</v>
      </c>
      <c r="V19" s="12">
        <v>2</v>
      </c>
      <c r="W19" s="12">
        <v>2</v>
      </c>
      <c r="X19" s="12">
        <v>1</v>
      </c>
    </row>
    <row r="20" spans="1:26" x14ac:dyDescent="0.25">
      <c r="A20" t="s">
        <v>57</v>
      </c>
      <c r="B20" t="s">
        <v>16</v>
      </c>
      <c r="C20" t="s">
        <v>16</v>
      </c>
      <c r="D20" t="s">
        <v>16</v>
      </c>
      <c r="E20" s="13" t="s">
        <v>16</v>
      </c>
      <c r="F20" t="s">
        <v>16</v>
      </c>
      <c r="G20" t="s">
        <v>16</v>
      </c>
      <c r="H20" t="s">
        <v>20</v>
      </c>
      <c r="I20" t="s">
        <v>22</v>
      </c>
      <c r="J20" t="s">
        <v>18</v>
      </c>
      <c r="K20" t="s">
        <v>18</v>
      </c>
      <c r="L20" s="13" t="s">
        <v>95</v>
      </c>
      <c r="M20" s="12">
        <v>2</v>
      </c>
      <c r="N20" s="12">
        <v>4</v>
      </c>
      <c r="O20" s="12">
        <v>3</v>
      </c>
      <c r="P20" s="12">
        <v>5</v>
      </c>
      <c r="Q20" s="12">
        <v>2</v>
      </c>
      <c r="R20" s="12">
        <v>5</v>
      </c>
      <c r="S20" s="12">
        <v>5</v>
      </c>
      <c r="T20" s="12">
        <v>5</v>
      </c>
      <c r="U20" s="12">
        <v>4</v>
      </c>
      <c r="V20" s="12">
        <v>4</v>
      </c>
      <c r="W20" s="12">
        <v>3</v>
      </c>
      <c r="X20" s="12">
        <v>2</v>
      </c>
      <c r="Z20" s="12"/>
    </row>
    <row r="21" spans="1:26" x14ac:dyDescent="0.25">
      <c r="A21" t="s">
        <v>57</v>
      </c>
      <c r="B21" t="s">
        <v>16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17</v>
      </c>
      <c r="I21" t="s">
        <v>17</v>
      </c>
      <c r="J21" t="s">
        <v>17</v>
      </c>
      <c r="K21" t="s">
        <v>18</v>
      </c>
      <c r="L21" s="13" t="s">
        <v>175</v>
      </c>
      <c r="M21" s="12">
        <v>5</v>
      </c>
      <c r="N21" s="12">
        <v>4</v>
      </c>
      <c r="O21" s="12">
        <v>5</v>
      </c>
      <c r="P21" s="12">
        <v>5</v>
      </c>
      <c r="Q21" s="12">
        <v>4</v>
      </c>
      <c r="R21" s="12">
        <v>5</v>
      </c>
      <c r="S21" s="12">
        <v>5</v>
      </c>
      <c r="T21" s="12">
        <v>5</v>
      </c>
      <c r="U21" s="12">
        <v>5</v>
      </c>
      <c r="V21" s="12">
        <v>5</v>
      </c>
      <c r="W21" s="12">
        <v>5</v>
      </c>
      <c r="X21" s="12">
        <v>5</v>
      </c>
    </row>
    <row r="22" spans="1:26" x14ac:dyDescent="0.25">
      <c r="A22" s="12" t="s">
        <v>57</v>
      </c>
      <c r="B22" s="12" t="s">
        <v>16</v>
      </c>
      <c r="C22" s="12" t="s">
        <v>16</v>
      </c>
      <c r="D22" s="12" t="s">
        <v>16</v>
      </c>
      <c r="E22" s="12" t="s">
        <v>16</v>
      </c>
      <c r="F22" s="12" t="s">
        <v>16</v>
      </c>
      <c r="G22" s="12" t="s">
        <v>16</v>
      </c>
      <c r="H22" s="12" t="s">
        <v>17</v>
      </c>
      <c r="I22" s="12" t="s">
        <v>17</v>
      </c>
      <c r="J22" s="12" t="s">
        <v>17</v>
      </c>
      <c r="K22" s="12" t="s">
        <v>18</v>
      </c>
      <c r="L22" s="13" t="s">
        <v>175</v>
      </c>
      <c r="M22" s="12">
        <v>2</v>
      </c>
      <c r="N22" s="12">
        <v>3</v>
      </c>
      <c r="O22" s="12">
        <v>2</v>
      </c>
      <c r="P22" s="12">
        <v>5</v>
      </c>
      <c r="Q22" s="12">
        <v>2</v>
      </c>
      <c r="R22" s="12">
        <v>1</v>
      </c>
      <c r="S22" s="12">
        <v>1</v>
      </c>
      <c r="T22" s="12">
        <v>3</v>
      </c>
      <c r="U22" s="12">
        <v>1</v>
      </c>
      <c r="V22" s="12">
        <v>2</v>
      </c>
      <c r="W22" s="12">
        <v>2</v>
      </c>
      <c r="X22" s="12">
        <v>2</v>
      </c>
      <c r="Z22" s="12"/>
    </row>
    <row r="23" spans="1:26" x14ac:dyDescent="0.25">
      <c r="A23" t="s">
        <v>57</v>
      </c>
      <c r="B23" t="s">
        <v>16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17</v>
      </c>
      <c r="I23" t="s">
        <v>20</v>
      </c>
      <c r="J23" t="s">
        <v>17</v>
      </c>
      <c r="K23" t="s">
        <v>20</v>
      </c>
      <c r="L23" s="13" t="s">
        <v>175</v>
      </c>
      <c r="M23" s="12">
        <v>2</v>
      </c>
      <c r="N23" s="12">
        <v>4</v>
      </c>
      <c r="O23" s="12">
        <v>4</v>
      </c>
      <c r="P23" s="12">
        <v>3</v>
      </c>
      <c r="Q23" s="12">
        <v>4</v>
      </c>
      <c r="R23" s="12">
        <v>5</v>
      </c>
      <c r="S23" s="12">
        <v>2</v>
      </c>
      <c r="T23" s="12">
        <v>4</v>
      </c>
      <c r="U23" s="12">
        <v>4</v>
      </c>
      <c r="V23" s="12">
        <v>1</v>
      </c>
      <c r="W23" s="12">
        <v>5</v>
      </c>
      <c r="X23" s="12">
        <v>5</v>
      </c>
    </row>
    <row r="24" spans="1:26" x14ac:dyDescent="0.25">
      <c r="A24" t="s">
        <v>57</v>
      </c>
      <c r="B24" t="s">
        <v>16</v>
      </c>
      <c r="C24" t="s">
        <v>16</v>
      </c>
      <c r="D24" t="s">
        <v>16</v>
      </c>
      <c r="E24" t="s">
        <v>16</v>
      </c>
      <c r="F24" t="s">
        <v>16</v>
      </c>
      <c r="G24" t="s">
        <v>16</v>
      </c>
      <c r="H24" t="s">
        <v>20</v>
      </c>
      <c r="I24" t="s">
        <v>17</v>
      </c>
      <c r="J24" t="s">
        <v>18</v>
      </c>
      <c r="K24" t="s">
        <v>20</v>
      </c>
      <c r="L24" s="13" t="s">
        <v>175</v>
      </c>
      <c r="M24" s="12">
        <v>1</v>
      </c>
      <c r="N24" s="12">
        <v>1</v>
      </c>
      <c r="O24" s="12">
        <v>1</v>
      </c>
      <c r="P24" s="12">
        <v>2</v>
      </c>
      <c r="Q24" s="12">
        <v>3</v>
      </c>
      <c r="R24" s="12">
        <v>2</v>
      </c>
      <c r="S24" s="12">
        <v>2</v>
      </c>
      <c r="T24" s="12">
        <v>1</v>
      </c>
      <c r="U24" s="12">
        <v>2</v>
      </c>
      <c r="V24" s="12">
        <v>1</v>
      </c>
      <c r="W24" s="12">
        <v>1</v>
      </c>
      <c r="X24" s="12">
        <v>3</v>
      </c>
    </row>
    <row r="25" spans="1:26" x14ac:dyDescent="0.25">
      <c r="A25" t="s">
        <v>57</v>
      </c>
      <c r="B25" t="s">
        <v>16</v>
      </c>
      <c r="C25" t="s">
        <v>16</v>
      </c>
      <c r="D25" t="s">
        <v>16</v>
      </c>
      <c r="E25" t="s">
        <v>16</v>
      </c>
      <c r="F25" t="s">
        <v>16</v>
      </c>
      <c r="G25" t="s">
        <v>16</v>
      </c>
      <c r="H25" t="s">
        <v>17</v>
      </c>
      <c r="I25" t="s">
        <v>17</v>
      </c>
      <c r="J25" t="s">
        <v>20</v>
      </c>
      <c r="K25" t="s">
        <v>20</v>
      </c>
      <c r="L25" s="13" t="s">
        <v>175</v>
      </c>
      <c r="M25" s="12">
        <v>2</v>
      </c>
      <c r="N25" s="12">
        <v>3</v>
      </c>
      <c r="O25" s="12">
        <v>4</v>
      </c>
      <c r="P25" s="12">
        <v>3</v>
      </c>
      <c r="Q25" s="12">
        <v>5</v>
      </c>
      <c r="R25" s="12">
        <v>5</v>
      </c>
      <c r="S25" s="12">
        <v>1</v>
      </c>
      <c r="T25" s="12">
        <v>1</v>
      </c>
      <c r="U25" s="12">
        <v>3</v>
      </c>
      <c r="V25" s="12">
        <v>1</v>
      </c>
      <c r="W25" s="12">
        <v>5</v>
      </c>
      <c r="X25" s="12">
        <v>4</v>
      </c>
    </row>
    <row r="26" spans="1:26" x14ac:dyDescent="0.25">
      <c r="A26" t="s">
        <v>96</v>
      </c>
      <c r="B26" t="s">
        <v>16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18</v>
      </c>
      <c r="I26" t="s">
        <v>18</v>
      </c>
      <c r="J26" t="s">
        <v>17</v>
      </c>
      <c r="K26" t="s">
        <v>17</v>
      </c>
      <c r="L26" t="s">
        <v>97</v>
      </c>
      <c r="M26" s="12">
        <v>5</v>
      </c>
      <c r="N26" s="12">
        <v>4</v>
      </c>
      <c r="O26" s="12">
        <v>4</v>
      </c>
      <c r="P26" s="12">
        <v>3</v>
      </c>
      <c r="Q26" s="12">
        <v>3</v>
      </c>
      <c r="R26" s="12">
        <v>4</v>
      </c>
      <c r="S26" s="12">
        <v>3</v>
      </c>
      <c r="T26" s="12">
        <v>5</v>
      </c>
      <c r="U26" s="12">
        <v>5</v>
      </c>
      <c r="V26" s="12">
        <v>5</v>
      </c>
      <c r="W26" s="12">
        <v>5</v>
      </c>
      <c r="X26" s="12">
        <v>2</v>
      </c>
    </row>
    <row r="27" spans="1:26" x14ac:dyDescent="0.25">
      <c r="A27" t="s">
        <v>96</v>
      </c>
      <c r="B27" t="s">
        <v>16</v>
      </c>
      <c r="C27" t="s">
        <v>16</v>
      </c>
      <c r="D27" t="s">
        <v>16</v>
      </c>
      <c r="E27" t="s">
        <v>16</v>
      </c>
      <c r="F27" t="s">
        <v>16</v>
      </c>
      <c r="G27" t="s">
        <v>16</v>
      </c>
      <c r="H27" t="s">
        <v>18</v>
      </c>
      <c r="I27" t="s">
        <v>18</v>
      </c>
      <c r="J27" t="s">
        <v>20</v>
      </c>
      <c r="K27" t="s">
        <v>17</v>
      </c>
      <c r="L27" t="s">
        <v>98</v>
      </c>
      <c r="M27" s="12">
        <v>4</v>
      </c>
      <c r="N27" s="12">
        <v>5</v>
      </c>
      <c r="O27" s="12">
        <v>3</v>
      </c>
      <c r="P27" s="12">
        <v>4</v>
      </c>
      <c r="Q27" s="12">
        <v>3</v>
      </c>
      <c r="R27" s="12">
        <v>5</v>
      </c>
      <c r="S27" s="12">
        <v>5</v>
      </c>
      <c r="T27" s="12">
        <v>5</v>
      </c>
      <c r="U27" s="12">
        <v>3</v>
      </c>
      <c r="V27" s="12">
        <v>1</v>
      </c>
      <c r="W27" s="12">
        <v>2</v>
      </c>
      <c r="X27" s="12">
        <v>4</v>
      </c>
    </row>
    <row r="28" spans="1:26" x14ac:dyDescent="0.25">
      <c r="A28" t="s">
        <v>96</v>
      </c>
      <c r="B28" t="s">
        <v>16</v>
      </c>
      <c r="C28" t="s">
        <v>16</v>
      </c>
      <c r="D28" t="s">
        <v>16</v>
      </c>
      <c r="E28" t="s">
        <v>16</v>
      </c>
      <c r="F28" t="s">
        <v>16</v>
      </c>
      <c r="G28" t="s">
        <v>16</v>
      </c>
      <c r="H28" t="s">
        <v>17</v>
      </c>
      <c r="I28" t="s">
        <v>18</v>
      </c>
      <c r="J28" t="s">
        <v>18</v>
      </c>
      <c r="K28" t="s">
        <v>18</v>
      </c>
      <c r="L28" t="s">
        <v>99</v>
      </c>
      <c r="M28" s="12">
        <v>4</v>
      </c>
      <c r="N28" s="12">
        <v>4</v>
      </c>
      <c r="O28" s="12">
        <v>5</v>
      </c>
      <c r="P28" s="12">
        <v>5</v>
      </c>
      <c r="Q28" s="12">
        <v>4</v>
      </c>
      <c r="R28" s="12">
        <v>2</v>
      </c>
      <c r="S28" s="12">
        <v>3</v>
      </c>
      <c r="T28" s="12">
        <v>3</v>
      </c>
      <c r="U28" s="12">
        <v>5</v>
      </c>
      <c r="V28" s="12">
        <v>3</v>
      </c>
      <c r="W28" s="12">
        <v>5</v>
      </c>
      <c r="X28" s="12">
        <v>1</v>
      </c>
    </row>
    <row r="29" spans="1:26" x14ac:dyDescent="0.25">
      <c r="A29" t="s">
        <v>96</v>
      </c>
      <c r="B29" t="s">
        <v>16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18</v>
      </c>
      <c r="I29" t="s">
        <v>18</v>
      </c>
      <c r="J29" t="s">
        <v>17</v>
      </c>
      <c r="K29" t="s">
        <v>17</v>
      </c>
      <c r="L29" t="s">
        <v>100</v>
      </c>
      <c r="M29" s="12">
        <v>4</v>
      </c>
      <c r="N29" s="12">
        <v>3</v>
      </c>
      <c r="O29" s="12">
        <v>5</v>
      </c>
      <c r="P29" s="12">
        <v>4</v>
      </c>
      <c r="Q29" s="12">
        <v>5</v>
      </c>
      <c r="R29" s="12">
        <v>5</v>
      </c>
      <c r="S29" s="12">
        <v>5</v>
      </c>
      <c r="T29" s="12">
        <v>3</v>
      </c>
      <c r="U29" s="12">
        <v>1</v>
      </c>
      <c r="V29" s="12">
        <v>4</v>
      </c>
      <c r="W29" s="12">
        <v>5</v>
      </c>
      <c r="X29" s="12">
        <v>2</v>
      </c>
    </row>
    <row r="30" spans="1:26" x14ac:dyDescent="0.25">
      <c r="A30" t="s">
        <v>30</v>
      </c>
      <c r="B30" t="s">
        <v>16</v>
      </c>
      <c r="C30" t="s">
        <v>16</v>
      </c>
      <c r="D30" t="s">
        <v>16</v>
      </c>
      <c r="E30" t="s">
        <v>16</v>
      </c>
      <c r="F30" t="s">
        <v>16</v>
      </c>
      <c r="G30" t="s">
        <v>16</v>
      </c>
      <c r="H30" t="s">
        <v>18</v>
      </c>
      <c r="I30" t="s">
        <v>18</v>
      </c>
      <c r="J30" t="s">
        <v>18</v>
      </c>
      <c r="K30" t="s">
        <v>18</v>
      </c>
      <c r="L30" t="s">
        <v>34</v>
      </c>
      <c r="M30" s="12">
        <v>5</v>
      </c>
      <c r="N30" s="12">
        <v>4</v>
      </c>
      <c r="O30" s="12">
        <v>5</v>
      </c>
      <c r="P30" s="12">
        <v>5</v>
      </c>
      <c r="Q30" s="12">
        <v>4</v>
      </c>
      <c r="R30" s="12">
        <v>5</v>
      </c>
      <c r="S30" s="12">
        <v>5</v>
      </c>
      <c r="T30" s="12">
        <v>5</v>
      </c>
      <c r="U30" s="12">
        <v>5</v>
      </c>
      <c r="V30" s="12">
        <v>5</v>
      </c>
      <c r="W30" s="12">
        <v>5</v>
      </c>
      <c r="X30" s="12">
        <v>5</v>
      </c>
    </row>
    <row r="31" spans="1:26" x14ac:dyDescent="0.25">
      <c r="A31" t="s">
        <v>47</v>
      </c>
      <c r="B31" t="s">
        <v>16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20</v>
      </c>
      <c r="I31" t="s">
        <v>20</v>
      </c>
      <c r="J31" t="s">
        <v>20</v>
      </c>
      <c r="K31" t="s">
        <v>22</v>
      </c>
      <c r="L31" t="s">
        <v>50</v>
      </c>
      <c r="M31" s="12">
        <v>3</v>
      </c>
      <c r="N31" s="12">
        <v>4</v>
      </c>
      <c r="O31" s="12">
        <v>3</v>
      </c>
      <c r="P31" s="12">
        <v>4</v>
      </c>
      <c r="Q31" s="12">
        <v>4</v>
      </c>
      <c r="R31" s="12">
        <v>3</v>
      </c>
      <c r="S31" s="12">
        <v>3</v>
      </c>
      <c r="T31" s="12">
        <v>4</v>
      </c>
      <c r="U31" s="12">
        <v>4</v>
      </c>
      <c r="V31" s="12">
        <v>3</v>
      </c>
      <c r="W31" s="12">
        <v>4</v>
      </c>
      <c r="X31" s="12">
        <v>4</v>
      </c>
    </row>
  </sheetData>
  <pageMargins left="0.7" right="0.7" top="0.75" bottom="0.75" header="0.3" footer="0.3"/>
  <ignoredErrors>
    <ignoredError sqref="H2:K37" numberStoredAsText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5EA46-C61F-4C9E-9851-36ECA676ECF2}">
  <dimension ref="A1:AT38"/>
  <sheetViews>
    <sheetView topLeftCell="K1" zoomScale="45" workbookViewId="0">
      <selection activeCell="AH37" sqref="AH37"/>
    </sheetView>
  </sheetViews>
  <sheetFormatPr defaultRowHeight="15.75" x14ac:dyDescent="0.25"/>
  <cols>
    <col min="1" max="1" width="9" style="17"/>
    <col min="2" max="2" width="6.125" style="17" customWidth="1"/>
    <col min="3" max="4" width="6.875" style="17" customWidth="1"/>
    <col min="5" max="6" width="6" style="17" customWidth="1"/>
    <col min="7" max="7" width="20.625" style="17" customWidth="1"/>
    <col min="8" max="8" width="10" style="17" customWidth="1"/>
    <col min="9" max="9" width="18.25" style="17" customWidth="1"/>
    <col min="10" max="10" width="17.875" style="17" customWidth="1"/>
    <col min="11" max="11" width="17.75" style="17" customWidth="1"/>
    <col min="12" max="12" width="18" style="17" customWidth="1"/>
    <col min="13" max="13" width="17.75" style="17" customWidth="1"/>
    <col min="14" max="38" width="9" style="17"/>
    <col min="39" max="39" width="40.75" style="17" customWidth="1"/>
    <col min="40" max="40" width="11.125" style="17" customWidth="1"/>
    <col min="41" max="41" width="10.25" style="17" customWidth="1"/>
    <col min="42" max="42" width="11.125" style="17" customWidth="1"/>
    <col min="43" max="43" width="10.625" style="17" customWidth="1"/>
    <col min="44" max="44" width="10.125" style="17" customWidth="1"/>
    <col min="45" max="45" width="10.75" style="17" customWidth="1"/>
    <col min="46" max="46" width="11.25" style="17" customWidth="1"/>
    <col min="47" max="47" width="10" style="17" customWidth="1"/>
    <col min="48" max="16384" width="9" style="17"/>
  </cols>
  <sheetData>
    <row r="1" spans="1:46" x14ac:dyDescent="0.25">
      <c r="B1" s="17" t="s">
        <v>58</v>
      </c>
      <c r="C1" s="17" t="s">
        <v>59</v>
      </c>
      <c r="D1" s="17" t="s">
        <v>60</v>
      </c>
      <c r="E1" s="17" t="s">
        <v>61</v>
      </c>
      <c r="F1" s="17" t="s">
        <v>62</v>
      </c>
      <c r="I1" s="17" t="s">
        <v>58</v>
      </c>
      <c r="J1" s="17" t="s">
        <v>59</v>
      </c>
      <c r="K1" s="17" t="s">
        <v>60</v>
      </c>
      <c r="L1" s="17" t="s">
        <v>61</v>
      </c>
      <c r="M1" s="17" t="s">
        <v>62</v>
      </c>
      <c r="P1" s="17" t="s">
        <v>58</v>
      </c>
      <c r="R1" s="17" t="s">
        <v>59</v>
      </c>
      <c r="T1" s="17" t="s">
        <v>60</v>
      </c>
      <c r="V1" s="17" t="s">
        <v>61</v>
      </c>
      <c r="X1" s="17" t="s">
        <v>62</v>
      </c>
      <c r="AA1" s="74"/>
      <c r="AB1" s="74" t="s">
        <v>58</v>
      </c>
      <c r="AC1" s="74"/>
      <c r="AD1" s="74" t="s">
        <v>59</v>
      </c>
      <c r="AE1" s="74"/>
      <c r="AF1" s="74" t="s">
        <v>60</v>
      </c>
      <c r="AG1" s="74"/>
      <c r="AH1" s="74" t="s">
        <v>61</v>
      </c>
      <c r="AI1" s="74"/>
      <c r="AJ1" s="74" t="s">
        <v>62</v>
      </c>
      <c r="AK1" s="74"/>
      <c r="AL1" s="74"/>
      <c r="AO1" s="19"/>
      <c r="AP1" s="19"/>
      <c r="AS1" s="19"/>
      <c r="AT1" s="19"/>
    </row>
    <row r="2" spans="1:46" x14ac:dyDescent="0.25">
      <c r="A2" s="17" t="s">
        <v>68</v>
      </c>
      <c r="B2" s="17">
        <v>4</v>
      </c>
      <c r="C2" s="17">
        <v>5</v>
      </c>
      <c r="D2" s="17">
        <v>4</v>
      </c>
      <c r="E2" s="17">
        <v>5</v>
      </c>
      <c r="F2" s="17">
        <v>5</v>
      </c>
      <c r="H2" s="17" t="s">
        <v>68</v>
      </c>
      <c r="I2" s="17" t="str">
        <f>IF(B2=1,"Sangat tidak baik",
IF(B2=2,"Kurang Baik",
IF(B2=3,"Cukup",
IF(B2=4,"Baik",
IF(B2=5,"Sangat baik","")))))</f>
        <v>Baik</v>
      </c>
      <c r="J2" s="17" t="str">
        <f t="shared" ref="J2:K2" si="0">IF(C2=1,"Sangat tidak baik",
IF(C2=2,"Kurang Baik",
IF(C2=3,"Cukup",
IF(C2=4,"Baik",
IF(C2=5,"Sangat baik","")))))</f>
        <v>Sangat baik</v>
      </c>
      <c r="K2" s="17" t="str">
        <f t="shared" si="0"/>
        <v>Baik</v>
      </c>
      <c r="L2" s="17" t="str">
        <f>IF(E2=1,"Sangat tidak baik",
IF(E2=2,"Kurang Baik",
IF(E2=3,"Cukup",
IF(E2=4,"Baik",
IF(E2=5,"Sangat baik","")))))</f>
        <v>Sangat baik</v>
      </c>
      <c r="M2" s="17" t="str">
        <f t="shared" ref="M2" si="1">IF(F2=1,"Sangat tidak baik",
IF(F2=2,"Kurang Baik",
IF(F2=3,"Cukup",
IF(F2=4,"Baik",
IF(F2=5,"Sangat baik","")))))</f>
        <v>Sangat baik</v>
      </c>
      <c r="O2" s="17" t="s">
        <v>68</v>
      </c>
      <c r="P2" s="17" t="str">
        <f>IF(I2="Sangat Tidak Baik","STB",
IF(I2="Kurang Baik","KB",
IF(I2="Cukup","C",
IF(I2="Baik","B",
IF(I2="Sangat Baik","SB","")))))</f>
        <v>B</v>
      </c>
      <c r="Q2" s="17" t="s">
        <v>106</v>
      </c>
      <c r="R2" s="17" t="str">
        <f>IF(J2="Sangat Tidak Baik","STB",
IF(J2="Kurang Baik","KB",
IF(J2="Cukup","C",
IF(J2="Baik","B",
IF(J2="Sangat Baik","SB","")))))</f>
        <v>SB</v>
      </c>
      <c r="S2" s="17" t="s">
        <v>107</v>
      </c>
      <c r="T2" s="17" t="str">
        <f>IF(K2="Sangat Tidak Baik","STB",
IF(K2="Kurang Baik","KB",
IF(K2="Cukup","C",
IF(K2="Baik","B",
IF(K2="Sangat Baik","SB","")))))</f>
        <v>B</v>
      </c>
      <c r="U2" s="17" t="s">
        <v>106</v>
      </c>
      <c r="V2" s="17" t="str">
        <f>IF(L2="Sangat Tidak Baik","STB",
IF(L2="Kurang Baik","KB",
IF(L2="Cukup","C",
IF(L2="Baik","B",
IF(L2="Sangat Baik","SB","")))))</f>
        <v>SB</v>
      </c>
      <c r="W2" s="17" t="s">
        <v>107</v>
      </c>
      <c r="X2" s="17" t="str">
        <f>IF(M2="Sangat Tidak Baik","STB",
IF(M2="Kurang Baik","KB",
IF(M2="Cukup","C",
IF(M2="Baik","B",
IF(M2="Sangat Baik","SB","")))))</f>
        <v>SB</v>
      </c>
      <c r="Y2" s="17" t="s">
        <v>107</v>
      </c>
      <c r="AA2" s="74" t="s">
        <v>68</v>
      </c>
      <c r="AB2" s="73" t="str">
        <f>IF(P2="STB","0,2",
IF(P2="KB","0,3",
IF(P2="C","0,5",
IF(P2="B","0,7",
IF(P2="SB","0,8",
"")))))</f>
        <v>0,7</v>
      </c>
      <c r="AC2" s="73" t="str">
        <f>IF(Q2="STB","0,75",
IF(Q2="KB","0,65",
IF(Q2="C","0,45",
IF(Q2="B","0,25",
IF(Q2="SB","0,15",
"")))))</f>
        <v>0,25</v>
      </c>
      <c r="AD2" s="73" t="str">
        <f>IF(R2="STB","0,2",
IF(R2="KB","0,3",
IF(R2="C","0,5",
IF(R2="B","0,7",
IF(R2="SB","0,8",
"")))))</f>
        <v>0,8</v>
      </c>
      <c r="AE2" s="73" t="str">
        <f>IF(S2="STB","0,75",
IF(S2="KB","0,65",
IF(S2="C","0,45",
IF(S2="B","0,25",
IF(S2="SB","0,15",
"")))))</f>
        <v>0,15</v>
      </c>
      <c r="AF2" s="73" t="str">
        <f>IF(T2="STB","0,2",
IF(T2="KB","0,3",
IF(T2="C","0,5",
IF(T2="B","0,7",
IF(T2="SB","0,8",
"")))))</f>
        <v>0,7</v>
      </c>
      <c r="AG2" s="73" t="str">
        <f>IF(U2="STB","0,75",
IF(U2="KB","0,65",
IF(U2="C","0,45",
IF(U2="B","0,25",
IF(U2="SB","0,15",
"")))))</f>
        <v>0,25</v>
      </c>
      <c r="AH2" s="73" t="str">
        <f>IF(V2="STB","0,2",
IF(V2="KB","0,3",
IF(V2="C","0,5",
IF(V2="B","0,7",
IF(V2="SB","0,8",
"")))))</f>
        <v>0,8</v>
      </c>
      <c r="AI2" s="73" t="str">
        <f>IF(W2="STB","0,75",
IF(W2="KB","0,65",
IF(W2="C","0,45",
IF(W2="B","0,25",
IF(W2="SB","0,15",
"")))))</f>
        <v>0,15</v>
      </c>
      <c r="AJ2" s="73" t="str">
        <f>IF(X2="STB","0,2",
IF(X2="KB","0,3",
IF(X2="C","0,5",
IF(X2="B","0,7",
IF(X2="SB","0,8",
"")))))</f>
        <v>0,8</v>
      </c>
      <c r="AK2" s="73" t="str">
        <f>IF(Y2="STB","0,75",
IF(Y2="KB","0,65",
IF(Y2="C","0,45",
IF(Y2="B","0,25",
IF(Y2="SB","0,15",
"")))))</f>
        <v>0,15</v>
      </c>
      <c r="AL2" s="73" t="s">
        <v>68</v>
      </c>
      <c r="AM2" s="18"/>
    </row>
    <row r="3" spans="1:46" x14ac:dyDescent="0.25">
      <c r="A3" s="17" t="s">
        <v>69</v>
      </c>
      <c r="B3" s="17">
        <v>5</v>
      </c>
      <c r="C3" s="17">
        <v>5</v>
      </c>
      <c r="D3" s="17">
        <v>5</v>
      </c>
      <c r="E3" s="17">
        <v>5</v>
      </c>
      <c r="F3" s="17">
        <v>5</v>
      </c>
      <c r="H3" s="17" t="s">
        <v>69</v>
      </c>
      <c r="I3" s="17" t="str">
        <f t="shared" ref="I3:I5" si="2">IF(B3=1,"Sangat tidak baik",
IF(B3=2,"Kurang Baik",
IF(B3=3,"Cukup",
IF(B3=4,"Baik",
IF(B3=5,"Sangat baik","")))))</f>
        <v>Sangat baik</v>
      </c>
      <c r="J3" s="17" t="str">
        <f t="shared" ref="J3:J5" si="3">IF(C3=1,"Sangat tidak baik",
IF(C3=2,"Kurang Baik",
IF(C3=3,"Cukup",
IF(C3=4,"Baik",
IF(C3=5,"Sangat baik","")))))</f>
        <v>Sangat baik</v>
      </c>
      <c r="K3" s="17" t="str">
        <f t="shared" ref="K3:K5" si="4">IF(D3=1,"Sangat tidak baik",
IF(D3=2,"Kurang Baik",
IF(D3=3,"Cukup",
IF(D3=4,"Baik",
IF(D3=5,"Sangat baik","")))))</f>
        <v>Sangat baik</v>
      </c>
      <c r="L3" s="17" t="str">
        <f t="shared" ref="L3:L5" si="5">IF(E3=1,"Sangat tidak baik",
IF(E3=2,"Kurang Baik",
IF(E3=3,"Cukup",
IF(E3=4,"Baik",
IF(E3=5,"Sangat baik","")))))</f>
        <v>Sangat baik</v>
      </c>
      <c r="M3" s="17" t="str">
        <f t="shared" ref="M3:M5" si="6">IF(F3=1,"Sangat tidak baik",
IF(F3=2,"Kurang Baik",
IF(F3=3,"Cukup",
IF(F3=4,"Baik",
IF(F3=5,"Sangat baik","")))))</f>
        <v>Sangat baik</v>
      </c>
      <c r="O3" s="17" t="s">
        <v>69</v>
      </c>
      <c r="P3" s="17" t="str">
        <f t="shared" ref="P3:P35" si="7">IF(I3="Sangat Tidak Baik","STB",
IF(I3="Kurang Baik","KB",
IF(I3="Cukup","C",
IF(I3="Baik","B",
IF(I3="Sangat Baik","SB","")))))</f>
        <v>SB</v>
      </c>
      <c r="Q3" s="17" t="s">
        <v>107</v>
      </c>
      <c r="R3" s="17" t="str">
        <f t="shared" ref="R3:R36" si="8">IF(J3="Sangat Tidak Baik","STB",
IF(J3="Kurang Baik","KB",
IF(J3="Cukup","C",
IF(J3="Baik","B",
IF(J3="Sangat Baik","SB","")))))</f>
        <v>SB</v>
      </c>
      <c r="S3" s="17" t="s">
        <v>107</v>
      </c>
      <c r="T3" s="17" t="str">
        <f t="shared" ref="T3:T35" si="9">IF(K3="Sangat Tidak Baik","STB",
IF(K3="Kurang Baik","KB",
IF(K3="Cukup","C",
IF(K3="Baik","B",
IF(K3="Sangat Baik","SB","")))))</f>
        <v>SB</v>
      </c>
      <c r="U3" s="17" t="s">
        <v>107</v>
      </c>
      <c r="V3" s="17" t="str">
        <f t="shared" ref="V3:V38" si="10">IF(L3="Sangat Tidak Baik","STB",
IF(L3="Kurang Baik","KB",
IF(L3="Cukup","C",
IF(L3="Baik","B",
IF(L3="Sangat Baik","SB","")))))</f>
        <v>SB</v>
      </c>
      <c r="W3" s="17" t="s">
        <v>107</v>
      </c>
      <c r="X3" s="17" t="str">
        <f t="shared" ref="X3:X38" si="11">IF(M3="Sangat Tidak Baik","STB",
IF(M3="Kurang Baik","KB",
IF(M3="Cukup","C",
IF(M3="Baik","B",
IF(M3="Sangat Baik","SB","")))))</f>
        <v>SB</v>
      </c>
      <c r="Y3" s="17" t="s">
        <v>107</v>
      </c>
      <c r="AA3" s="74" t="s">
        <v>69</v>
      </c>
      <c r="AB3" s="73" t="str">
        <f t="shared" ref="AB3:AB35" si="12">IF(P3="STB","0,2",
IF(P3="KB","0,3",
IF(P3="C","0,5",
IF(P3="B","0,7",
IF(P3="SB","0,8",
"")))))</f>
        <v>0,8</v>
      </c>
      <c r="AC3" s="73" t="str">
        <f t="shared" ref="AC3:AC35" si="13">IF(Q3="STB","0,75",
IF(Q3="KB","0,65",
IF(Q3="C","0,45",
IF(Q3="B","0,25",
IF(Q3="SB","0,15",
"")))))</f>
        <v>0,15</v>
      </c>
      <c r="AD3" s="73" t="str">
        <f t="shared" ref="AD3:AD35" si="14">IF(R3="STB","0,2",
IF(R3="KB","0,3",
IF(R3="C","0,5",
IF(R3="B","0,7",
IF(R3="SB","0,8",
"")))))</f>
        <v>0,8</v>
      </c>
      <c r="AE3" s="73" t="str">
        <f t="shared" ref="AE3:AE35" si="15">IF(S3="STB","0,75",
IF(S3="KB","0,65",
IF(S3="C","0,45",
IF(S3="B","0,25",
IF(S3="SB","0,15",
"")))))</f>
        <v>0,15</v>
      </c>
      <c r="AF3" s="73" t="str">
        <f t="shared" ref="AF3:AF37" si="16">IF(T3="STB","0,2",
IF(T3="KB","0,3",
IF(T3="C","0,5",
IF(T3="B","0,7",
IF(T3="SB","0,8",
"")))))</f>
        <v>0,8</v>
      </c>
      <c r="AG3" s="73" t="str">
        <f t="shared" ref="AG3:AG35" si="17">IF(U3="STB","0,75",
IF(U3="KB","0,65",
IF(U3="C","0,45",
IF(U3="B","0,25",
IF(U3="SB","0,15",
"")))))</f>
        <v>0,15</v>
      </c>
      <c r="AH3" s="73" t="str">
        <f t="shared" ref="AH3:AH37" si="18">IF(V3="STB","0,2",
IF(V3="KB","0,3",
IF(V3="C","0,5",
IF(V3="B","0,7",
IF(V3="SB","0,8",
"")))))</f>
        <v>0,8</v>
      </c>
      <c r="AI3" s="73" t="str">
        <f t="shared" ref="AI3:AI35" si="19">IF(W3="STB","0,75",
IF(W3="KB","0,65",
IF(W3="C","0,45",
IF(W3="B","0,25",
IF(W3="SB","0,15",
"")))))</f>
        <v>0,15</v>
      </c>
      <c r="AJ3" s="73" t="str">
        <f t="shared" ref="AJ3:AJ37" si="20">IF(X3="STB","0,2",
IF(X3="KB","0,3",
IF(X3="C","0,5",
IF(X3="B","0,7",
IF(X3="SB","0,8",
"")))))</f>
        <v>0,8</v>
      </c>
      <c r="AK3" s="73" t="str">
        <f t="shared" ref="AK3:AK37" si="21">IF(Y3="STB","0,75",
IF(Y3="KB","0,65",
IF(Y3="C","0,45",
IF(Y3="B","0,25",
IF(Y3="SB","0,15",
"")))))</f>
        <v>0,15</v>
      </c>
      <c r="AL3" s="73" t="s">
        <v>69</v>
      </c>
    </row>
    <row r="4" spans="1:46" x14ac:dyDescent="0.25">
      <c r="A4" s="17" t="s">
        <v>70</v>
      </c>
      <c r="B4" s="17">
        <v>5</v>
      </c>
      <c r="C4" s="17">
        <v>4</v>
      </c>
      <c r="D4" s="17">
        <v>5</v>
      </c>
      <c r="E4" s="17">
        <v>5</v>
      </c>
      <c r="F4" s="17">
        <v>3</v>
      </c>
      <c r="H4" s="17" t="s">
        <v>70</v>
      </c>
      <c r="I4" s="17" t="str">
        <f t="shared" si="2"/>
        <v>Sangat baik</v>
      </c>
      <c r="J4" s="17" t="str">
        <f t="shared" si="3"/>
        <v>Baik</v>
      </c>
      <c r="K4" s="17" t="str">
        <f t="shared" si="4"/>
        <v>Sangat baik</v>
      </c>
      <c r="L4" s="17" t="str">
        <f t="shared" si="5"/>
        <v>Sangat baik</v>
      </c>
      <c r="M4" s="17" t="str">
        <f t="shared" si="6"/>
        <v>Cukup</v>
      </c>
      <c r="O4" s="17" t="s">
        <v>70</v>
      </c>
      <c r="P4" s="17" t="str">
        <f t="shared" si="7"/>
        <v>SB</v>
      </c>
      <c r="Q4" s="17" t="s">
        <v>107</v>
      </c>
      <c r="R4" s="17" t="str">
        <f t="shared" si="8"/>
        <v>B</v>
      </c>
      <c r="S4" s="17" t="s">
        <v>106</v>
      </c>
      <c r="T4" s="17" t="str">
        <f t="shared" si="9"/>
        <v>SB</v>
      </c>
      <c r="U4" s="17" t="s">
        <v>107</v>
      </c>
      <c r="V4" s="17" t="str">
        <f t="shared" si="10"/>
        <v>SB</v>
      </c>
      <c r="W4" s="17" t="s">
        <v>107</v>
      </c>
      <c r="X4" s="17" t="str">
        <f t="shared" si="11"/>
        <v>C</v>
      </c>
      <c r="Y4" s="17" t="s">
        <v>105</v>
      </c>
      <c r="AA4" s="74" t="s">
        <v>70</v>
      </c>
      <c r="AB4" s="73" t="str">
        <f t="shared" si="12"/>
        <v>0,8</v>
      </c>
      <c r="AC4" s="73" t="str">
        <f t="shared" si="13"/>
        <v>0,15</v>
      </c>
      <c r="AD4" s="73" t="str">
        <f t="shared" si="14"/>
        <v>0,7</v>
      </c>
      <c r="AE4" s="73" t="str">
        <f t="shared" si="15"/>
        <v>0,25</v>
      </c>
      <c r="AF4" s="73" t="str">
        <f t="shared" si="16"/>
        <v>0,8</v>
      </c>
      <c r="AG4" s="73" t="str">
        <f t="shared" si="17"/>
        <v>0,15</v>
      </c>
      <c r="AH4" s="73" t="str">
        <f t="shared" si="18"/>
        <v>0,8</v>
      </c>
      <c r="AI4" s="73" t="str">
        <f t="shared" si="19"/>
        <v>0,15</v>
      </c>
      <c r="AJ4" s="73" t="str">
        <f t="shared" si="20"/>
        <v>0,5</v>
      </c>
      <c r="AK4" s="73" t="str">
        <f t="shared" si="21"/>
        <v>0,45</v>
      </c>
      <c r="AL4" s="73" t="s">
        <v>70</v>
      </c>
    </row>
    <row r="5" spans="1:46" x14ac:dyDescent="0.25">
      <c r="A5" s="17" t="s">
        <v>71</v>
      </c>
      <c r="B5" s="17">
        <v>4</v>
      </c>
      <c r="C5" s="17">
        <v>4</v>
      </c>
      <c r="D5" s="17">
        <v>3</v>
      </c>
      <c r="E5" s="17">
        <v>4</v>
      </c>
      <c r="F5" s="17">
        <v>3</v>
      </c>
      <c r="H5" s="17" t="s">
        <v>71</v>
      </c>
      <c r="I5" s="17" t="str">
        <f t="shared" si="2"/>
        <v>Baik</v>
      </c>
      <c r="J5" s="17" t="str">
        <f t="shared" si="3"/>
        <v>Baik</v>
      </c>
      <c r="K5" s="17" t="str">
        <f t="shared" si="4"/>
        <v>Cukup</v>
      </c>
      <c r="L5" s="17" t="str">
        <f t="shared" si="5"/>
        <v>Baik</v>
      </c>
      <c r="M5" s="17" t="str">
        <f t="shared" si="6"/>
        <v>Cukup</v>
      </c>
      <c r="O5" s="17" t="s">
        <v>71</v>
      </c>
      <c r="P5" s="17" t="str">
        <f t="shared" si="7"/>
        <v>B</v>
      </c>
      <c r="Q5" s="17" t="s">
        <v>106</v>
      </c>
      <c r="R5" s="17" t="str">
        <f t="shared" si="8"/>
        <v>B</v>
      </c>
      <c r="S5" s="17" t="s">
        <v>106</v>
      </c>
      <c r="T5" s="17" t="str">
        <f t="shared" si="9"/>
        <v>C</v>
      </c>
      <c r="U5" s="17" t="s">
        <v>105</v>
      </c>
      <c r="V5" s="17" t="str">
        <f t="shared" si="10"/>
        <v>B</v>
      </c>
      <c r="W5" s="17" t="s">
        <v>106</v>
      </c>
      <c r="X5" s="17" t="str">
        <f t="shared" si="11"/>
        <v>C</v>
      </c>
      <c r="Y5" s="17" t="s">
        <v>105</v>
      </c>
      <c r="AA5" s="74" t="s">
        <v>71</v>
      </c>
      <c r="AB5" s="73" t="str">
        <f t="shared" si="12"/>
        <v>0,7</v>
      </c>
      <c r="AC5" s="73" t="str">
        <f t="shared" si="13"/>
        <v>0,25</v>
      </c>
      <c r="AD5" s="73" t="str">
        <f t="shared" si="14"/>
        <v>0,7</v>
      </c>
      <c r="AE5" s="73" t="str">
        <f t="shared" si="15"/>
        <v>0,25</v>
      </c>
      <c r="AF5" s="73" t="str">
        <f t="shared" si="16"/>
        <v>0,5</v>
      </c>
      <c r="AG5" s="73" t="str">
        <f t="shared" si="17"/>
        <v>0,45</v>
      </c>
      <c r="AH5" s="73" t="str">
        <f t="shared" si="18"/>
        <v>0,7</v>
      </c>
      <c r="AI5" s="73" t="str">
        <f t="shared" si="19"/>
        <v>0,25</v>
      </c>
      <c r="AJ5" s="73" t="str">
        <f t="shared" si="20"/>
        <v>0,5</v>
      </c>
      <c r="AK5" s="73" t="str">
        <f t="shared" si="21"/>
        <v>0,45</v>
      </c>
      <c r="AL5" s="73" t="s">
        <v>71</v>
      </c>
    </row>
    <row r="6" spans="1:46" x14ac:dyDescent="0.25">
      <c r="P6" s="17" t="str">
        <f t="shared" si="7"/>
        <v/>
      </c>
      <c r="Q6" s="17" t="s">
        <v>110</v>
      </c>
      <c r="R6" s="17" t="str">
        <f t="shared" si="8"/>
        <v/>
      </c>
      <c r="S6" s="17" t="s">
        <v>110</v>
      </c>
      <c r="T6" s="17" t="str">
        <f t="shared" si="9"/>
        <v/>
      </c>
      <c r="U6" s="17" t="s">
        <v>110</v>
      </c>
      <c r="V6" s="17" t="str">
        <f t="shared" si="10"/>
        <v/>
      </c>
      <c r="W6" s="17" t="s">
        <v>110</v>
      </c>
      <c r="X6" s="17" t="str">
        <f t="shared" si="11"/>
        <v/>
      </c>
      <c r="Y6" s="17" t="s">
        <v>110</v>
      </c>
      <c r="AA6" s="74"/>
      <c r="AB6" s="73" t="str">
        <f t="shared" si="12"/>
        <v/>
      </c>
      <c r="AC6" s="73" t="str">
        <f t="shared" si="13"/>
        <v/>
      </c>
      <c r="AD6" s="73" t="str">
        <f t="shared" si="14"/>
        <v/>
      </c>
      <c r="AE6" s="73" t="str">
        <f t="shared" si="15"/>
        <v/>
      </c>
      <c r="AF6" s="73" t="str">
        <f t="shared" si="16"/>
        <v/>
      </c>
      <c r="AG6" s="73" t="str">
        <f t="shared" si="17"/>
        <v/>
      </c>
      <c r="AH6" s="73" t="str">
        <f t="shared" si="18"/>
        <v/>
      </c>
      <c r="AI6" s="73" t="str">
        <f t="shared" si="19"/>
        <v/>
      </c>
      <c r="AJ6" s="73" t="str">
        <f t="shared" si="20"/>
        <v/>
      </c>
      <c r="AK6" s="73" t="str">
        <f t="shared" si="21"/>
        <v/>
      </c>
      <c r="AL6" s="73"/>
    </row>
    <row r="7" spans="1:46" x14ac:dyDescent="0.25">
      <c r="B7" s="17" t="s">
        <v>63</v>
      </c>
      <c r="C7" s="17" t="s">
        <v>64</v>
      </c>
      <c r="D7" s="17" t="s">
        <v>65</v>
      </c>
      <c r="E7" s="17" t="s">
        <v>66</v>
      </c>
      <c r="F7" s="17" t="s">
        <v>67</v>
      </c>
      <c r="I7" s="17" t="s">
        <v>63</v>
      </c>
      <c r="J7" s="17" t="s">
        <v>64</v>
      </c>
      <c r="K7" s="17" t="s">
        <v>65</v>
      </c>
      <c r="L7" s="17" t="s">
        <v>66</v>
      </c>
      <c r="M7" s="17" t="s">
        <v>67</v>
      </c>
      <c r="P7" s="17" t="s">
        <v>63</v>
      </c>
      <c r="R7" s="17" t="s">
        <v>64</v>
      </c>
      <c r="T7" s="17" t="s">
        <v>65</v>
      </c>
      <c r="V7" s="17" t="s">
        <v>66</v>
      </c>
      <c r="X7" s="17" t="s">
        <v>67</v>
      </c>
      <c r="AA7" s="74"/>
      <c r="AB7" s="74" t="s">
        <v>63</v>
      </c>
      <c r="AC7" s="74"/>
      <c r="AD7" s="74" t="s">
        <v>64</v>
      </c>
      <c r="AE7" s="74"/>
      <c r="AF7" s="74" t="s">
        <v>65</v>
      </c>
      <c r="AG7" s="74"/>
      <c r="AH7" s="74" t="s">
        <v>66</v>
      </c>
      <c r="AI7" s="74"/>
      <c r="AJ7" s="74" t="s">
        <v>67</v>
      </c>
      <c r="AK7" s="74"/>
      <c r="AL7" s="74"/>
    </row>
    <row r="8" spans="1:46" x14ac:dyDescent="0.25">
      <c r="A8" s="17" t="s">
        <v>68</v>
      </c>
      <c r="B8" s="17">
        <v>5</v>
      </c>
      <c r="C8" s="17">
        <v>5</v>
      </c>
      <c r="D8" s="17">
        <v>5</v>
      </c>
      <c r="E8" s="17">
        <v>5</v>
      </c>
      <c r="F8" s="17">
        <v>4</v>
      </c>
      <c r="H8" s="17" t="s">
        <v>68</v>
      </c>
      <c r="I8" s="17" t="str">
        <f>IF(B8=1,"Sangat tidak baik",
IF(B8=2,"Kurang Baik",
IF(B8=3,"Cukup",
IF(B8=4,"Baik",
IF(B8=5,"Sangat baik","")))))</f>
        <v>Sangat baik</v>
      </c>
      <c r="J8" s="17" t="str">
        <f t="shared" ref="J8:M8" si="22">IF(C8=1,"Sangat tidak baik",
IF(C8=2,"Kurang Baik",
IF(C8=3,"Cukup",
IF(C8=4,"Baik",
IF(C8=5,"Sangat baik","")))))</f>
        <v>Sangat baik</v>
      </c>
      <c r="K8" s="17" t="str">
        <f t="shared" si="22"/>
        <v>Sangat baik</v>
      </c>
      <c r="L8" s="17" t="str">
        <f t="shared" si="22"/>
        <v>Sangat baik</v>
      </c>
      <c r="M8" s="17" t="str">
        <f t="shared" si="22"/>
        <v>Baik</v>
      </c>
      <c r="O8" s="17" t="s">
        <v>68</v>
      </c>
      <c r="P8" s="17" t="str">
        <f t="shared" si="7"/>
        <v>SB</v>
      </c>
      <c r="Q8" s="17" t="s">
        <v>107</v>
      </c>
      <c r="R8" s="17" t="str">
        <f t="shared" si="8"/>
        <v>SB</v>
      </c>
      <c r="S8" s="17" t="s">
        <v>107</v>
      </c>
      <c r="T8" s="17" t="str">
        <f t="shared" si="9"/>
        <v>SB</v>
      </c>
      <c r="U8" s="17" t="s">
        <v>107</v>
      </c>
      <c r="V8" s="17" t="str">
        <f t="shared" si="10"/>
        <v>SB</v>
      </c>
      <c r="W8" s="17" t="s">
        <v>107</v>
      </c>
      <c r="X8" s="17" t="str">
        <f t="shared" si="11"/>
        <v>B</v>
      </c>
      <c r="Y8" s="17" t="s">
        <v>106</v>
      </c>
      <c r="AA8" s="74" t="s">
        <v>68</v>
      </c>
      <c r="AB8" s="73" t="str">
        <f t="shared" si="12"/>
        <v>0,8</v>
      </c>
      <c r="AC8" s="73" t="str">
        <f t="shared" si="13"/>
        <v>0,15</v>
      </c>
      <c r="AD8" s="73" t="str">
        <f t="shared" si="14"/>
        <v>0,8</v>
      </c>
      <c r="AE8" s="73" t="str">
        <f t="shared" si="15"/>
        <v>0,15</v>
      </c>
      <c r="AF8" s="73" t="str">
        <f t="shared" si="16"/>
        <v>0,8</v>
      </c>
      <c r="AG8" s="73" t="str">
        <f t="shared" si="17"/>
        <v>0,15</v>
      </c>
      <c r="AH8" s="73" t="str">
        <f t="shared" si="18"/>
        <v>0,8</v>
      </c>
      <c r="AI8" s="73" t="str">
        <f t="shared" si="19"/>
        <v>0,15</v>
      </c>
      <c r="AJ8" s="73" t="str">
        <f t="shared" si="20"/>
        <v>0,7</v>
      </c>
      <c r="AK8" s="73" t="str">
        <f t="shared" si="21"/>
        <v>0,25</v>
      </c>
      <c r="AL8" s="73" t="s">
        <v>68</v>
      </c>
    </row>
    <row r="9" spans="1:46" x14ac:dyDescent="0.25">
      <c r="A9" s="17" t="s">
        <v>69</v>
      </c>
      <c r="B9" s="17">
        <v>4</v>
      </c>
      <c r="C9" s="17">
        <v>5</v>
      </c>
      <c r="D9" s="17">
        <v>5</v>
      </c>
      <c r="E9" s="17">
        <v>5</v>
      </c>
      <c r="F9" s="17">
        <v>5</v>
      </c>
      <c r="H9" s="17" t="s">
        <v>69</v>
      </c>
      <c r="I9" s="17" t="str">
        <f t="shared" ref="I9:I11" si="23">IF(B9=1,"Sangat tidak baik",
IF(B9=2,"Kurang Baik",
IF(B9=3,"Cukup",
IF(B9=4,"Baik",
IF(B9=5,"Sangat baik","")))))</f>
        <v>Baik</v>
      </c>
      <c r="J9" s="17" t="str">
        <f t="shared" ref="J9:J11" si="24">IF(C9=1,"Sangat tidak baik",
IF(C9=2,"Kurang Baik",
IF(C9=3,"Cukup",
IF(C9=4,"Baik",
IF(C9=5,"Sangat baik","")))))</f>
        <v>Sangat baik</v>
      </c>
      <c r="K9" s="17" t="str">
        <f t="shared" ref="K9:K11" si="25">IF(D9=1,"Sangat tidak baik",
IF(D9=2,"Kurang Baik",
IF(D9=3,"Cukup",
IF(D9=4,"Baik",
IF(D9=5,"Sangat baik","")))))</f>
        <v>Sangat baik</v>
      </c>
      <c r="L9" s="17" t="str">
        <f t="shared" ref="L9:L11" si="26">IF(E9=1,"Sangat tidak baik",
IF(E9=2,"Kurang Baik",
IF(E9=3,"Cukup",
IF(E9=4,"Baik",
IF(E9=5,"Sangat baik","")))))</f>
        <v>Sangat baik</v>
      </c>
      <c r="M9" s="17" t="str">
        <f t="shared" ref="M9:M11" si="27">IF(F9=1,"Sangat tidak baik",
IF(F9=2,"Kurang Baik",
IF(F9=3,"Cukup",
IF(F9=4,"Baik",
IF(F9=5,"Sangat baik","")))))</f>
        <v>Sangat baik</v>
      </c>
      <c r="O9" s="17" t="s">
        <v>69</v>
      </c>
      <c r="P9" s="17" t="str">
        <f t="shared" si="7"/>
        <v>B</v>
      </c>
      <c r="Q9" s="17" t="s">
        <v>106</v>
      </c>
      <c r="R9" s="17" t="str">
        <f t="shared" si="8"/>
        <v>SB</v>
      </c>
      <c r="S9" s="17" t="s">
        <v>107</v>
      </c>
      <c r="T9" s="17" t="str">
        <f t="shared" si="9"/>
        <v>SB</v>
      </c>
      <c r="U9" s="17" t="s">
        <v>107</v>
      </c>
      <c r="V9" s="17" t="str">
        <f t="shared" si="10"/>
        <v>SB</v>
      </c>
      <c r="W9" s="17" t="s">
        <v>107</v>
      </c>
      <c r="X9" s="17" t="str">
        <f t="shared" si="11"/>
        <v>SB</v>
      </c>
      <c r="Y9" s="17" t="s">
        <v>107</v>
      </c>
      <c r="AA9" s="74" t="s">
        <v>69</v>
      </c>
      <c r="AB9" s="73" t="str">
        <f t="shared" si="12"/>
        <v>0,7</v>
      </c>
      <c r="AC9" s="73" t="str">
        <f t="shared" si="13"/>
        <v>0,25</v>
      </c>
      <c r="AD9" s="73" t="str">
        <f t="shared" si="14"/>
        <v>0,8</v>
      </c>
      <c r="AE9" s="73" t="str">
        <f t="shared" si="15"/>
        <v>0,15</v>
      </c>
      <c r="AF9" s="73" t="str">
        <f t="shared" si="16"/>
        <v>0,8</v>
      </c>
      <c r="AG9" s="73" t="str">
        <f t="shared" si="17"/>
        <v>0,15</v>
      </c>
      <c r="AH9" s="73" t="str">
        <f t="shared" si="18"/>
        <v>0,8</v>
      </c>
      <c r="AI9" s="73" t="str">
        <f t="shared" si="19"/>
        <v>0,15</v>
      </c>
      <c r="AJ9" s="73" t="str">
        <f t="shared" si="20"/>
        <v>0,8</v>
      </c>
      <c r="AK9" s="73" t="str">
        <f t="shared" si="21"/>
        <v>0,15</v>
      </c>
      <c r="AL9" s="73" t="s">
        <v>69</v>
      </c>
    </row>
    <row r="10" spans="1:46" x14ac:dyDescent="0.25">
      <c r="A10" s="17" t="s">
        <v>70</v>
      </c>
      <c r="B10" s="17">
        <v>4</v>
      </c>
      <c r="C10" s="17">
        <v>3</v>
      </c>
      <c r="D10" s="17">
        <v>5</v>
      </c>
      <c r="E10" s="17">
        <v>4</v>
      </c>
      <c r="F10" s="17">
        <v>5</v>
      </c>
      <c r="H10" s="17" t="s">
        <v>70</v>
      </c>
      <c r="I10" s="17" t="str">
        <f t="shared" si="23"/>
        <v>Baik</v>
      </c>
      <c r="J10" s="17" t="str">
        <f t="shared" si="24"/>
        <v>Cukup</v>
      </c>
      <c r="K10" s="17" t="str">
        <f t="shared" si="25"/>
        <v>Sangat baik</v>
      </c>
      <c r="L10" s="17" t="str">
        <f t="shared" si="26"/>
        <v>Baik</v>
      </c>
      <c r="M10" s="17" t="str">
        <f t="shared" si="27"/>
        <v>Sangat baik</v>
      </c>
      <c r="O10" s="17" t="s">
        <v>70</v>
      </c>
      <c r="P10" s="17" t="str">
        <f t="shared" si="7"/>
        <v>B</v>
      </c>
      <c r="Q10" s="17" t="s">
        <v>106</v>
      </c>
      <c r="R10" s="17" t="str">
        <f t="shared" si="8"/>
        <v>C</v>
      </c>
      <c r="S10" s="17" t="s">
        <v>105</v>
      </c>
      <c r="T10" s="17" t="str">
        <f t="shared" si="9"/>
        <v>SB</v>
      </c>
      <c r="U10" s="17" t="s">
        <v>107</v>
      </c>
      <c r="V10" s="17" t="str">
        <f t="shared" si="10"/>
        <v>B</v>
      </c>
      <c r="W10" s="17" t="s">
        <v>106</v>
      </c>
      <c r="X10" s="17" t="str">
        <f t="shared" si="11"/>
        <v>SB</v>
      </c>
      <c r="Y10" s="17" t="s">
        <v>107</v>
      </c>
      <c r="AA10" s="74" t="s">
        <v>70</v>
      </c>
      <c r="AB10" s="73" t="str">
        <f t="shared" si="12"/>
        <v>0,7</v>
      </c>
      <c r="AC10" s="73" t="str">
        <f t="shared" si="13"/>
        <v>0,25</v>
      </c>
      <c r="AD10" s="73" t="str">
        <f t="shared" si="14"/>
        <v>0,5</v>
      </c>
      <c r="AE10" s="73" t="str">
        <f t="shared" si="15"/>
        <v>0,45</v>
      </c>
      <c r="AF10" s="73" t="str">
        <f t="shared" si="16"/>
        <v>0,8</v>
      </c>
      <c r="AG10" s="73" t="str">
        <f t="shared" si="17"/>
        <v>0,15</v>
      </c>
      <c r="AH10" s="73" t="str">
        <f t="shared" si="18"/>
        <v>0,7</v>
      </c>
      <c r="AI10" s="73" t="str">
        <f t="shared" si="19"/>
        <v>0,25</v>
      </c>
      <c r="AJ10" s="73" t="str">
        <f t="shared" si="20"/>
        <v>0,8</v>
      </c>
      <c r="AK10" s="73" t="str">
        <f t="shared" si="21"/>
        <v>0,15</v>
      </c>
      <c r="AL10" s="73" t="s">
        <v>70</v>
      </c>
    </row>
    <row r="11" spans="1:46" x14ac:dyDescent="0.25">
      <c r="A11" s="17" t="s">
        <v>71</v>
      </c>
      <c r="B11" s="17">
        <v>5</v>
      </c>
      <c r="C11" s="17">
        <v>5</v>
      </c>
      <c r="D11" s="17">
        <v>5</v>
      </c>
      <c r="E11" s="17">
        <v>5</v>
      </c>
      <c r="F11" s="17">
        <v>4</v>
      </c>
      <c r="H11" s="17" t="s">
        <v>71</v>
      </c>
      <c r="I11" s="17" t="str">
        <f t="shared" si="23"/>
        <v>Sangat baik</v>
      </c>
      <c r="J11" s="17" t="str">
        <f t="shared" si="24"/>
        <v>Sangat baik</v>
      </c>
      <c r="K11" s="17" t="str">
        <f t="shared" si="25"/>
        <v>Sangat baik</v>
      </c>
      <c r="L11" s="17" t="str">
        <f t="shared" si="26"/>
        <v>Sangat baik</v>
      </c>
      <c r="M11" s="17" t="str">
        <f t="shared" si="27"/>
        <v>Baik</v>
      </c>
      <c r="O11" s="17" t="s">
        <v>71</v>
      </c>
      <c r="P11" s="17" t="str">
        <f t="shared" si="7"/>
        <v>SB</v>
      </c>
      <c r="Q11" s="17" t="s">
        <v>107</v>
      </c>
      <c r="R11" s="17" t="str">
        <f t="shared" si="8"/>
        <v>SB</v>
      </c>
      <c r="S11" s="17" t="s">
        <v>107</v>
      </c>
      <c r="T11" s="17" t="str">
        <f t="shared" si="9"/>
        <v>SB</v>
      </c>
      <c r="U11" s="17" t="s">
        <v>107</v>
      </c>
      <c r="V11" s="17" t="str">
        <f t="shared" si="10"/>
        <v>SB</v>
      </c>
      <c r="W11" s="17" t="s">
        <v>107</v>
      </c>
      <c r="X11" s="17" t="str">
        <f t="shared" si="11"/>
        <v>B</v>
      </c>
      <c r="Y11" s="17" t="s">
        <v>106</v>
      </c>
      <c r="AA11" s="74" t="s">
        <v>71</v>
      </c>
      <c r="AB11" s="73" t="str">
        <f t="shared" si="12"/>
        <v>0,8</v>
      </c>
      <c r="AC11" s="73" t="str">
        <f t="shared" si="13"/>
        <v>0,15</v>
      </c>
      <c r="AD11" s="73" t="str">
        <f t="shared" si="14"/>
        <v>0,8</v>
      </c>
      <c r="AE11" s="73" t="str">
        <f t="shared" si="15"/>
        <v>0,15</v>
      </c>
      <c r="AF11" s="73" t="str">
        <f t="shared" si="16"/>
        <v>0,8</v>
      </c>
      <c r="AG11" s="73" t="str">
        <f t="shared" si="17"/>
        <v>0,15</v>
      </c>
      <c r="AH11" s="73" t="str">
        <f t="shared" si="18"/>
        <v>0,8</v>
      </c>
      <c r="AI11" s="73" t="str">
        <f t="shared" si="19"/>
        <v>0,15</v>
      </c>
      <c r="AJ11" s="73" t="str">
        <f t="shared" si="20"/>
        <v>0,7</v>
      </c>
      <c r="AK11" s="73" t="str">
        <f t="shared" si="21"/>
        <v>0,25</v>
      </c>
      <c r="AL11" s="73" t="s">
        <v>71</v>
      </c>
    </row>
    <row r="12" spans="1:46" x14ac:dyDescent="0.25">
      <c r="P12" s="17" t="str">
        <f t="shared" si="7"/>
        <v/>
      </c>
      <c r="Q12" s="17" t="s">
        <v>110</v>
      </c>
      <c r="R12" s="17" t="str">
        <f t="shared" si="8"/>
        <v/>
      </c>
      <c r="S12" s="17" t="s">
        <v>110</v>
      </c>
      <c r="T12" s="17" t="str">
        <f t="shared" si="9"/>
        <v/>
      </c>
      <c r="U12" s="17" t="s">
        <v>110</v>
      </c>
      <c r="V12" s="17" t="str">
        <f t="shared" si="10"/>
        <v/>
      </c>
      <c r="W12" s="17" t="s">
        <v>110</v>
      </c>
      <c r="X12" s="17" t="str">
        <f t="shared" si="11"/>
        <v/>
      </c>
      <c r="AA12" s="74"/>
      <c r="AB12" s="73" t="str">
        <f t="shared" si="12"/>
        <v/>
      </c>
      <c r="AC12" s="73" t="str">
        <f t="shared" si="13"/>
        <v/>
      </c>
      <c r="AD12" s="73" t="str">
        <f t="shared" si="14"/>
        <v/>
      </c>
      <c r="AE12" s="73" t="str">
        <f t="shared" si="15"/>
        <v/>
      </c>
      <c r="AF12" s="73" t="str">
        <f t="shared" si="16"/>
        <v/>
      </c>
      <c r="AG12" s="73" t="str">
        <f t="shared" si="17"/>
        <v/>
      </c>
      <c r="AH12" s="73" t="str">
        <f t="shared" si="18"/>
        <v/>
      </c>
      <c r="AI12" s="73" t="str">
        <f t="shared" si="19"/>
        <v/>
      </c>
      <c r="AJ12" s="73" t="str">
        <f t="shared" si="20"/>
        <v/>
      </c>
      <c r="AK12" s="73" t="str">
        <f t="shared" si="21"/>
        <v/>
      </c>
      <c r="AL12" s="73"/>
    </row>
    <row r="13" spans="1:46" x14ac:dyDescent="0.25">
      <c r="B13" s="17" t="s">
        <v>72</v>
      </c>
      <c r="C13" s="17" t="s">
        <v>73</v>
      </c>
      <c r="D13" s="17" t="s">
        <v>74</v>
      </c>
      <c r="E13" s="17" t="s">
        <v>75</v>
      </c>
      <c r="F13" s="17" t="s">
        <v>76</v>
      </c>
      <c r="I13" s="17" t="s">
        <v>72</v>
      </c>
      <c r="J13" s="17" t="s">
        <v>73</v>
      </c>
      <c r="K13" s="17" t="s">
        <v>74</v>
      </c>
      <c r="L13" s="17" t="s">
        <v>75</v>
      </c>
      <c r="M13" s="17" t="s">
        <v>76</v>
      </c>
      <c r="P13" s="17" t="s">
        <v>72</v>
      </c>
      <c r="R13" s="17" t="s">
        <v>73</v>
      </c>
      <c r="T13" s="17" t="s">
        <v>74</v>
      </c>
      <c r="V13" s="17" t="s">
        <v>75</v>
      </c>
      <c r="X13" s="17" t="s">
        <v>76</v>
      </c>
      <c r="AA13" s="74"/>
      <c r="AB13" s="74" t="s">
        <v>72</v>
      </c>
      <c r="AC13" s="74"/>
      <c r="AD13" s="74" t="s">
        <v>73</v>
      </c>
      <c r="AE13" s="74"/>
      <c r="AF13" s="74" t="s">
        <v>74</v>
      </c>
      <c r="AG13" s="74"/>
      <c r="AH13" s="74" t="s">
        <v>75</v>
      </c>
      <c r="AI13" s="74"/>
      <c r="AJ13" s="74" t="s">
        <v>76</v>
      </c>
      <c r="AK13" s="74"/>
      <c r="AL13" s="74"/>
    </row>
    <row r="14" spans="1:46" x14ac:dyDescent="0.25">
      <c r="A14" s="17" t="s">
        <v>68</v>
      </c>
      <c r="B14" s="17">
        <v>5</v>
      </c>
      <c r="C14" s="17">
        <v>4</v>
      </c>
      <c r="D14" s="17">
        <v>3</v>
      </c>
      <c r="E14" s="17">
        <v>3</v>
      </c>
      <c r="F14" s="17">
        <v>5</v>
      </c>
      <c r="H14" s="17" t="s">
        <v>68</v>
      </c>
      <c r="I14" s="17" t="str">
        <f>IF(B14=1,"Sangat tidak baik",
IF(B14=2,"Kurang Baik",
IF(B14=3,"Cukup",
IF(B14=4,"Baik",
IF(B14=5,"Sangat baik","")))))</f>
        <v>Sangat baik</v>
      </c>
      <c r="J14" s="17" t="str">
        <f t="shared" ref="J14:M14" si="28">IF(C14=1,"Sangat tidak baik",
IF(C14=2,"Kurang Baik",
IF(C14=3,"Cukup",
IF(C14=4,"Baik",
IF(C14=5,"Sangat baik","")))))</f>
        <v>Baik</v>
      </c>
      <c r="K14" s="17" t="str">
        <f t="shared" si="28"/>
        <v>Cukup</v>
      </c>
      <c r="L14" s="17" t="str">
        <f t="shared" si="28"/>
        <v>Cukup</v>
      </c>
      <c r="M14" s="17" t="str">
        <f t="shared" si="28"/>
        <v>Sangat baik</v>
      </c>
      <c r="O14" s="17" t="s">
        <v>68</v>
      </c>
      <c r="P14" s="17" t="str">
        <f t="shared" si="7"/>
        <v>SB</v>
      </c>
      <c r="Q14" s="17" t="s">
        <v>107</v>
      </c>
      <c r="R14" s="17" t="str">
        <f t="shared" si="8"/>
        <v>B</v>
      </c>
      <c r="S14" s="17" t="s">
        <v>106</v>
      </c>
      <c r="T14" s="17" t="str">
        <f t="shared" si="9"/>
        <v>C</v>
      </c>
      <c r="U14" s="17" t="s">
        <v>105</v>
      </c>
      <c r="V14" s="17" t="str">
        <f t="shared" si="10"/>
        <v>C</v>
      </c>
      <c r="W14" s="17" t="s">
        <v>105</v>
      </c>
      <c r="X14" s="17" t="str">
        <f t="shared" si="11"/>
        <v>SB</v>
      </c>
      <c r="Y14" s="17" t="s">
        <v>107</v>
      </c>
      <c r="AA14" s="74" t="s">
        <v>68</v>
      </c>
      <c r="AB14" s="73" t="str">
        <f t="shared" si="12"/>
        <v>0,8</v>
      </c>
      <c r="AC14" s="73" t="str">
        <f t="shared" si="13"/>
        <v>0,15</v>
      </c>
      <c r="AD14" s="73" t="str">
        <f t="shared" si="14"/>
        <v>0,7</v>
      </c>
      <c r="AE14" s="73" t="str">
        <f t="shared" si="15"/>
        <v>0,25</v>
      </c>
      <c r="AF14" s="73" t="str">
        <f t="shared" si="16"/>
        <v>0,5</v>
      </c>
      <c r="AG14" s="73" t="str">
        <f t="shared" si="17"/>
        <v>0,45</v>
      </c>
      <c r="AH14" s="73" t="str">
        <f t="shared" si="18"/>
        <v>0,5</v>
      </c>
      <c r="AI14" s="73" t="str">
        <f t="shared" si="19"/>
        <v>0,45</v>
      </c>
      <c r="AJ14" s="73" t="str">
        <f t="shared" si="20"/>
        <v>0,8</v>
      </c>
      <c r="AK14" s="73" t="str">
        <f t="shared" si="21"/>
        <v>0,15</v>
      </c>
      <c r="AL14" s="73" t="s">
        <v>68</v>
      </c>
    </row>
    <row r="15" spans="1:46" x14ac:dyDescent="0.25">
      <c r="A15" s="17" t="s">
        <v>69</v>
      </c>
      <c r="B15" s="17">
        <v>4</v>
      </c>
      <c r="C15" s="17">
        <v>4</v>
      </c>
      <c r="D15" s="17">
        <v>4</v>
      </c>
      <c r="E15" s="17">
        <v>2</v>
      </c>
      <c r="F15" s="17">
        <v>4</v>
      </c>
      <c r="H15" s="17" t="s">
        <v>69</v>
      </c>
      <c r="I15" s="17" t="str">
        <f t="shared" ref="I15:I16" si="29">IF(B15=1,"Sangat tidak baik",
IF(B15=2,"Kurang Baik",
IF(B15=3,"Cukup",
IF(B15=4,"Baik",
IF(B15=5,"Sangat baik","")))))</f>
        <v>Baik</v>
      </c>
      <c r="J15" s="17" t="str">
        <f t="shared" ref="J15:J17" si="30">IF(C15=1,"Sangat tidak baik",
IF(C15=2,"Kurang Baik",
IF(C15=3,"Cukup",
IF(C15=4,"Baik",
IF(C15=5,"Sangat baik","")))))</f>
        <v>Baik</v>
      </c>
      <c r="K15" s="17" t="str">
        <f t="shared" ref="K15:K17" si="31">IF(D15=1,"Sangat tidak baik",
IF(D15=2,"Kurang Baik",
IF(D15=3,"Cukup",
IF(D15=4,"Baik",
IF(D15=5,"Sangat baik","")))))</f>
        <v>Baik</v>
      </c>
      <c r="L15" s="17" t="str">
        <f t="shared" ref="L15:L17" si="32">IF(E15=1,"Sangat tidak baik",
IF(E15=2,"Kurang Baik",
IF(E15=3,"Cukup",
IF(E15=4,"Baik",
IF(E15=5,"Sangat baik","")))))</f>
        <v>Kurang Baik</v>
      </c>
      <c r="M15" s="17" t="str">
        <f t="shared" ref="M15:M17" si="33">IF(F15=1,"Sangat tidak baik",
IF(F15=2,"Kurang Baik",
IF(F15=3,"Cukup",
IF(F15=4,"Baik",
IF(F15=5,"Sangat baik","")))))</f>
        <v>Baik</v>
      </c>
      <c r="O15" s="17" t="s">
        <v>69</v>
      </c>
      <c r="P15" s="17" t="str">
        <f t="shared" si="7"/>
        <v>B</v>
      </c>
      <c r="Q15" s="17" t="s">
        <v>106</v>
      </c>
      <c r="R15" s="17" t="str">
        <f t="shared" si="8"/>
        <v>B</v>
      </c>
      <c r="S15" s="17" t="s">
        <v>106</v>
      </c>
      <c r="T15" s="17" t="str">
        <f t="shared" si="9"/>
        <v>B</v>
      </c>
      <c r="U15" s="17" t="s">
        <v>106</v>
      </c>
      <c r="V15" s="17" t="str">
        <f t="shared" si="10"/>
        <v>KB</v>
      </c>
      <c r="W15" s="17" t="s">
        <v>109</v>
      </c>
      <c r="X15" s="17" t="str">
        <f t="shared" si="11"/>
        <v>B</v>
      </c>
      <c r="Y15" s="17" t="s">
        <v>106</v>
      </c>
      <c r="AA15" s="74" t="s">
        <v>69</v>
      </c>
      <c r="AB15" s="73" t="str">
        <f t="shared" si="12"/>
        <v>0,7</v>
      </c>
      <c r="AC15" s="73" t="str">
        <f t="shared" si="13"/>
        <v>0,25</v>
      </c>
      <c r="AD15" s="73" t="str">
        <f t="shared" si="14"/>
        <v>0,7</v>
      </c>
      <c r="AE15" s="73" t="str">
        <f t="shared" si="15"/>
        <v>0,25</v>
      </c>
      <c r="AF15" s="73" t="str">
        <f t="shared" si="16"/>
        <v>0,7</v>
      </c>
      <c r="AG15" s="73" t="str">
        <f t="shared" si="17"/>
        <v>0,25</v>
      </c>
      <c r="AH15" s="73" t="str">
        <f t="shared" si="18"/>
        <v>0,3</v>
      </c>
      <c r="AI15" s="73" t="str">
        <f t="shared" si="19"/>
        <v>0,65</v>
      </c>
      <c r="AJ15" s="73" t="str">
        <f t="shared" si="20"/>
        <v>0,7</v>
      </c>
      <c r="AK15" s="73" t="str">
        <f t="shared" si="21"/>
        <v>0,25</v>
      </c>
      <c r="AL15" s="73" t="s">
        <v>69</v>
      </c>
    </row>
    <row r="16" spans="1:46" x14ac:dyDescent="0.25">
      <c r="A16" s="17" t="s">
        <v>70</v>
      </c>
      <c r="B16" s="17">
        <v>4</v>
      </c>
      <c r="C16" s="17">
        <v>5</v>
      </c>
      <c r="D16" s="17">
        <v>3</v>
      </c>
      <c r="E16" s="17">
        <v>3</v>
      </c>
      <c r="F16" s="17">
        <v>5</v>
      </c>
      <c r="H16" s="17" t="s">
        <v>70</v>
      </c>
      <c r="I16" s="17" t="str">
        <f t="shared" si="29"/>
        <v>Baik</v>
      </c>
      <c r="J16" s="17" t="str">
        <f t="shared" si="30"/>
        <v>Sangat baik</v>
      </c>
      <c r="K16" s="17" t="str">
        <f t="shared" si="31"/>
        <v>Cukup</v>
      </c>
      <c r="L16" s="17" t="str">
        <f t="shared" si="32"/>
        <v>Cukup</v>
      </c>
      <c r="M16" s="17" t="str">
        <f t="shared" si="33"/>
        <v>Sangat baik</v>
      </c>
      <c r="O16" s="17" t="s">
        <v>70</v>
      </c>
      <c r="P16" s="17" t="str">
        <f t="shared" si="7"/>
        <v>B</v>
      </c>
      <c r="Q16" s="17" t="s">
        <v>106</v>
      </c>
      <c r="R16" s="17" t="str">
        <f t="shared" si="8"/>
        <v>SB</v>
      </c>
      <c r="S16" s="17" t="s">
        <v>107</v>
      </c>
      <c r="T16" s="17" t="str">
        <f t="shared" si="9"/>
        <v>C</v>
      </c>
      <c r="U16" s="17" t="s">
        <v>105</v>
      </c>
      <c r="V16" s="17" t="str">
        <f t="shared" si="10"/>
        <v>C</v>
      </c>
      <c r="W16" s="17" t="s">
        <v>105</v>
      </c>
      <c r="X16" s="17" t="str">
        <f t="shared" si="11"/>
        <v>SB</v>
      </c>
      <c r="Y16" s="17" t="s">
        <v>107</v>
      </c>
      <c r="AA16" s="74" t="s">
        <v>70</v>
      </c>
      <c r="AB16" s="73" t="str">
        <f t="shared" si="12"/>
        <v>0,7</v>
      </c>
      <c r="AC16" s="73" t="str">
        <f t="shared" si="13"/>
        <v>0,25</v>
      </c>
      <c r="AD16" s="73" t="str">
        <f t="shared" si="14"/>
        <v>0,8</v>
      </c>
      <c r="AE16" s="73" t="str">
        <f t="shared" si="15"/>
        <v>0,15</v>
      </c>
      <c r="AF16" s="73" t="str">
        <f t="shared" si="16"/>
        <v>0,5</v>
      </c>
      <c r="AG16" s="73" t="str">
        <f t="shared" si="17"/>
        <v>0,45</v>
      </c>
      <c r="AH16" s="73" t="str">
        <f t="shared" si="18"/>
        <v>0,5</v>
      </c>
      <c r="AI16" s="73" t="str">
        <f t="shared" si="19"/>
        <v>0,45</v>
      </c>
      <c r="AJ16" s="73" t="str">
        <f t="shared" si="20"/>
        <v>0,8</v>
      </c>
      <c r="AK16" s="73" t="str">
        <f t="shared" si="21"/>
        <v>0,15</v>
      </c>
      <c r="AL16" s="73" t="s">
        <v>70</v>
      </c>
    </row>
    <row r="17" spans="1:38" x14ac:dyDescent="0.25">
      <c r="A17" s="17" t="s">
        <v>71</v>
      </c>
      <c r="B17" s="17">
        <v>4</v>
      </c>
      <c r="C17" s="17">
        <v>5</v>
      </c>
      <c r="D17" s="17">
        <v>4</v>
      </c>
      <c r="E17" s="17">
        <v>2</v>
      </c>
      <c r="F17" s="17">
        <v>4</v>
      </c>
      <c r="H17" s="17" t="s">
        <v>71</v>
      </c>
      <c r="I17" s="17" t="str">
        <f>IF(B17=1,"Sangat tidak baik",
IF(B17=2,"Kurang Baik",
IF(B17=3,"Cukup",
IF(B17=4,"Baik",
IF(B17=5,"Sangat baik","")))))</f>
        <v>Baik</v>
      </c>
      <c r="J17" s="17" t="str">
        <f t="shared" si="30"/>
        <v>Sangat baik</v>
      </c>
      <c r="K17" s="17" t="str">
        <f t="shared" si="31"/>
        <v>Baik</v>
      </c>
      <c r="L17" s="17" t="str">
        <f t="shared" si="32"/>
        <v>Kurang Baik</v>
      </c>
      <c r="M17" s="17" t="str">
        <f t="shared" si="33"/>
        <v>Baik</v>
      </c>
      <c r="O17" s="17" t="s">
        <v>71</v>
      </c>
      <c r="P17" s="17" t="str">
        <f t="shared" si="7"/>
        <v>B</v>
      </c>
      <c r="Q17" s="17" t="s">
        <v>106</v>
      </c>
      <c r="R17" s="17" t="str">
        <f t="shared" si="8"/>
        <v>SB</v>
      </c>
      <c r="S17" s="17" t="s">
        <v>107</v>
      </c>
      <c r="T17" s="17" t="str">
        <f t="shared" si="9"/>
        <v>B</v>
      </c>
      <c r="U17" s="17" t="s">
        <v>106</v>
      </c>
      <c r="V17" s="17" t="str">
        <f t="shared" si="10"/>
        <v>KB</v>
      </c>
      <c r="W17" s="17" t="s">
        <v>109</v>
      </c>
      <c r="X17" s="17" t="str">
        <f t="shared" si="11"/>
        <v>B</v>
      </c>
      <c r="Y17" s="17" t="s">
        <v>106</v>
      </c>
      <c r="AA17" s="74" t="s">
        <v>71</v>
      </c>
      <c r="AB17" s="73" t="str">
        <f t="shared" si="12"/>
        <v>0,7</v>
      </c>
      <c r="AC17" s="73" t="str">
        <f t="shared" si="13"/>
        <v>0,25</v>
      </c>
      <c r="AD17" s="73" t="str">
        <f t="shared" si="14"/>
        <v>0,8</v>
      </c>
      <c r="AE17" s="73" t="str">
        <f t="shared" si="15"/>
        <v>0,15</v>
      </c>
      <c r="AF17" s="73" t="str">
        <f t="shared" si="16"/>
        <v>0,7</v>
      </c>
      <c r="AG17" s="73" t="str">
        <f t="shared" si="17"/>
        <v>0,25</v>
      </c>
      <c r="AH17" s="73" t="str">
        <f t="shared" si="18"/>
        <v>0,3</v>
      </c>
      <c r="AI17" s="73" t="str">
        <f t="shared" si="19"/>
        <v>0,65</v>
      </c>
      <c r="AJ17" s="73" t="str">
        <f t="shared" si="20"/>
        <v>0,7</v>
      </c>
      <c r="AK17" s="73" t="str">
        <f t="shared" si="21"/>
        <v>0,25</v>
      </c>
      <c r="AL17" s="73" t="s">
        <v>71</v>
      </c>
    </row>
    <row r="18" spans="1:38" x14ac:dyDescent="0.25">
      <c r="P18" s="17" t="str">
        <f t="shared" si="7"/>
        <v/>
      </c>
      <c r="Q18" s="17" t="s">
        <v>110</v>
      </c>
      <c r="R18" s="17" t="str">
        <f t="shared" si="8"/>
        <v/>
      </c>
      <c r="S18" s="17" t="s">
        <v>110</v>
      </c>
      <c r="T18" s="17" t="str">
        <f t="shared" si="9"/>
        <v/>
      </c>
      <c r="U18" s="17" t="s">
        <v>110</v>
      </c>
      <c r="V18" s="17" t="str">
        <f t="shared" si="10"/>
        <v/>
      </c>
      <c r="W18" s="17" t="s">
        <v>110</v>
      </c>
      <c r="X18" s="17" t="str">
        <f t="shared" si="11"/>
        <v/>
      </c>
      <c r="Y18" s="17" t="s">
        <v>110</v>
      </c>
      <c r="AA18" s="74"/>
      <c r="AB18" s="73" t="str">
        <f t="shared" si="12"/>
        <v/>
      </c>
      <c r="AC18" s="73" t="str">
        <f t="shared" si="13"/>
        <v/>
      </c>
      <c r="AD18" s="73" t="str">
        <f t="shared" si="14"/>
        <v/>
      </c>
      <c r="AE18" s="73" t="str">
        <f t="shared" si="15"/>
        <v/>
      </c>
      <c r="AF18" s="73" t="str">
        <f t="shared" si="16"/>
        <v/>
      </c>
      <c r="AG18" s="73" t="str">
        <f t="shared" si="17"/>
        <v/>
      </c>
      <c r="AH18" s="73" t="str">
        <f t="shared" si="18"/>
        <v/>
      </c>
      <c r="AI18" s="73" t="str">
        <f t="shared" si="19"/>
        <v/>
      </c>
      <c r="AJ18" s="73" t="str">
        <f t="shared" si="20"/>
        <v/>
      </c>
      <c r="AK18" s="73" t="str">
        <f t="shared" si="21"/>
        <v/>
      </c>
      <c r="AL18" s="73"/>
    </row>
    <row r="19" spans="1:38" x14ac:dyDescent="0.25">
      <c r="B19" s="17" t="s">
        <v>77</v>
      </c>
      <c r="C19" s="17" t="s">
        <v>78</v>
      </c>
      <c r="D19" s="17" t="s">
        <v>79</v>
      </c>
      <c r="E19" s="17" t="s">
        <v>80</v>
      </c>
      <c r="F19" s="17" t="s">
        <v>81</v>
      </c>
      <c r="I19" s="17" t="s">
        <v>77</v>
      </c>
      <c r="J19" s="17" t="s">
        <v>78</v>
      </c>
      <c r="K19" s="17" t="s">
        <v>79</v>
      </c>
      <c r="L19" s="17" t="s">
        <v>80</v>
      </c>
      <c r="M19" s="17" t="s">
        <v>81</v>
      </c>
      <c r="P19" s="17" t="s">
        <v>77</v>
      </c>
      <c r="R19" s="17" t="s">
        <v>78</v>
      </c>
      <c r="T19" s="17" t="s">
        <v>79</v>
      </c>
      <c r="V19" s="17" t="s">
        <v>80</v>
      </c>
      <c r="X19" s="17" t="s">
        <v>81</v>
      </c>
      <c r="AA19" s="74"/>
      <c r="AB19" s="74" t="s">
        <v>77</v>
      </c>
      <c r="AC19" s="74"/>
      <c r="AD19" s="74" t="s">
        <v>78</v>
      </c>
      <c r="AE19" s="74"/>
      <c r="AF19" s="74" t="s">
        <v>79</v>
      </c>
      <c r="AG19" s="74"/>
      <c r="AH19" s="74" t="s">
        <v>80</v>
      </c>
      <c r="AI19" s="74"/>
      <c r="AJ19" s="74" t="s">
        <v>81</v>
      </c>
      <c r="AK19" s="74"/>
      <c r="AL19" s="74"/>
    </row>
    <row r="20" spans="1:38" x14ac:dyDescent="0.25">
      <c r="A20" s="17" t="s">
        <v>68</v>
      </c>
      <c r="B20" s="17">
        <v>4</v>
      </c>
      <c r="C20" s="17">
        <v>4</v>
      </c>
      <c r="D20" s="17">
        <v>3</v>
      </c>
      <c r="E20" s="17">
        <v>3</v>
      </c>
      <c r="F20" s="17">
        <v>4</v>
      </c>
      <c r="H20" s="17" t="s">
        <v>68</v>
      </c>
      <c r="I20" s="17" t="str">
        <f>IF(B20=1,"Sangat tidak baik",
IF(B20=2,"Kurang Baik",
IF(B20=3,"Cukup",
IF(B20=4,"Baik",
IF(B20=5,"Sangat baik","")))))</f>
        <v>Baik</v>
      </c>
      <c r="J20" s="17" t="str">
        <f t="shared" ref="J20:M20" si="34">IF(C20=1,"Sangat tidak baik",
IF(C20=2,"Kurang Baik",
IF(C20=3,"Cukup",
IF(C20=4,"Baik",
IF(C20=5,"Sangat baik","")))))</f>
        <v>Baik</v>
      </c>
      <c r="K20" s="17" t="str">
        <f t="shared" si="34"/>
        <v>Cukup</v>
      </c>
      <c r="L20" s="17" t="str">
        <f t="shared" si="34"/>
        <v>Cukup</v>
      </c>
      <c r="M20" s="17" t="str">
        <f t="shared" si="34"/>
        <v>Baik</v>
      </c>
      <c r="O20" s="17" t="s">
        <v>68</v>
      </c>
      <c r="P20" s="17" t="str">
        <f t="shared" si="7"/>
        <v>B</v>
      </c>
      <c r="Q20" s="17" t="s">
        <v>106</v>
      </c>
      <c r="R20" s="17" t="str">
        <f t="shared" si="8"/>
        <v>B</v>
      </c>
      <c r="S20" s="17" t="s">
        <v>106</v>
      </c>
      <c r="T20" s="17" t="str">
        <f t="shared" si="9"/>
        <v>C</v>
      </c>
      <c r="U20" s="17" t="s">
        <v>105</v>
      </c>
      <c r="V20" s="17" t="str">
        <f t="shared" si="10"/>
        <v>C</v>
      </c>
      <c r="W20" s="17" t="s">
        <v>105</v>
      </c>
      <c r="X20" s="17" t="str">
        <f t="shared" si="11"/>
        <v>B</v>
      </c>
      <c r="Y20" s="17" t="s">
        <v>106</v>
      </c>
      <c r="AA20" s="74" t="s">
        <v>68</v>
      </c>
      <c r="AB20" s="73" t="str">
        <f t="shared" si="12"/>
        <v>0,7</v>
      </c>
      <c r="AC20" s="73" t="str">
        <f t="shared" si="13"/>
        <v>0,25</v>
      </c>
      <c r="AD20" s="73" t="str">
        <f t="shared" si="14"/>
        <v>0,7</v>
      </c>
      <c r="AE20" s="73" t="str">
        <f t="shared" si="15"/>
        <v>0,25</v>
      </c>
      <c r="AF20" s="73" t="str">
        <f t="shared" si="16"/>
        <v>0,5</v>
      </c>
      <c r="AG20" s="73" t="str">
        <f t="shared" si="17"/>
        <v>0,45</v>
      </c>
      <c r="AH20" s="73" t="str">
        <f t="shared" si="18"/>
        <v>0,5</v>
      </c>
      <c r="AI20" s="73" t="str">
        <f t="shared" si="19"/>
        <v>0,45</v>
      </c>
      <c r="AJ20" s="73" t="str">
        <f t="shared" si="20"/>
        <v>0,7</v>
      </c>
      <c r="AK20" s="73" t="str">
        <f t="shared" si="21"/>
        <v>0,25</v>
      </c>
      <c r="AL20" s="73" t="s">
        <v>68</v>
      </c>
    </row>
    <row r="21" spans="1:38" x14ac:dyDescent="0.25">
      <c r="A21" s="17" t="s">
        <v>69</v>
      </c>
      <c r="B21" s="17">
        <v>3</v>
      </c>
      <c r="C21" s="17">
        <v>1</v>
      </c>
      <c r="D21" s="17">
        <v>2</v>
      </c>
      <c r="E21" s="17">
        <v>2</v>
      </c>
      <c r="F21" s="17">
        <v>4</v>
      </c>
      <c r="H21" s="17" t="s">
        <v>69</v>
      </c>
      <c r="I21" s="17" t="str">
        <f t="shared" ref="I21:I23" si="35">IF(B21=1,"Sangat tidak baik",
IF(B21=2,"Kurang Baik",
IF(B21=3,"Cukup",
IF(B21=4,"Baik",
IF(B21=5,"Sangat baik","")))))</f>
        <v>Cukup</v>
      </c>
      <c r="J21" s="17" t="str">
        <f t="shared" ref="J21:J23" si="36">IF(C21=1,"Sangat tidak baik",
IF(C21=2,"Kurang Baik",
IF(C21=3,"Cukup",
IF(C21=4,"Baik",
IF(C21=5,"Sangat baik","")))))</f>
        <v>Sangat tidak baik</v>
      </c>
      <c r="K21" s="17" t="str">
        <f t="shared" ref="K21:K23" si="37">IF(D21=1,"Sangat tidak baik",
IF(D21=2,"Kurang Baik",
IF(D21=3,"Cukup",
IF(D21=4,"Baik",
IF(D21=5,"Sangat baik","")))))</f>
        <v>Kurang Baik</v>
      </c>
      <c r="L21" s="17" t="str">
        <f t="shared" ref="L21:L23" si="38">IF(E21=1,"Sangat tidak baik",
IF(E21=2,"Kurang Baik",
IF(E21=3,"Cukup",
IF(E21=4,"Baik",
IF(E21=5,"Sangat baik","")))))</f>
        <v>Kurang Baik</v>
      </c>
      <c r="M21" s="17" t="str">
        <f t="shared" ref="M21:M23" si="39">IF(F21=1,"Sangat tidak baik",
IF(F21=2,"Kurang Baik",
IF(F21=3,"Cukup",
IF(F21=4,"Baik",
IF(F21=5,"Sangat baik","")))))</f>
        <v>Baik</v>
      </c>
      <c r="O21" s="17" t="s">
        <v>69</v>
      </c>
      <c r="P21" s="17" t="str">
        <f t="shared" si="7"/>
        <v>C</v>
      </c>
      <c r="Q21" s="17" t="s">
        <v>105</v>
      </c>
      <c r="R21" s="17" t="str">
        <f t="shared" si="8"/>
        <v>STB</v>
      </c>
      <c r="S21" s="17" t="s">
        <v>108</v>
      </c>
      <c r="T21" s="17" t="str">
        <f t="shared" si="9"/>
        <v>KB</v>
      </c>
      <c r="U21" s="17" t="s">
        <v>109</v>
      </c>
      <c r="V21" s="17" t="str">
        <f t="shared" si="10"/>
        <v>KB</v>
      </c>
      <c r="W21" s="17" t="s">
        <v>109</v>
      </c>
      <c r="X21" s="17" t="str">
        <f t="shared" si="11"/>
        <v>B</v>
      </c>
      <c r="Y21" s="17" t="s">
        <v>106</v>
      </c>
      <c r="AA21" s="74" t="s">
        <v>69</v>
      </c>
      <c r="AB21" s="73" t="str">
        <f t="shared" si="12"/>
        <v>0,5</v>
      </c>
      <c r="AC21" s="73" t="str">
        <f t="shared" si="13"/>
        <v>0,45</v>
      </c>
      <c r="AD21" s="73" t="str">
        <f t="shared" si="14"/>
        <v>0,2</v>
      </c>
      <c r="AE21" s="73" t="str">
        <f t="shared" si="15"/>
        <v>0,75</v>
      </c>
      <c r="AF21" s="73" t="str">
        <f t="shared" si="16"/>
        <v>0,3</v>
      </c>
      <c r="AG21" s="73" t="str">
        <f t="shared" si="17"/>
        <v>0,65</v>
      </c>
      <c r="AH21" s="73" t="str">
        <f t="shared" si="18"/>
        <v>0,3</v>
      </c>
      <c r="AI21" s="73" t="str">
        <f t="shared" si="19"/>
        <v>0,65</v>
      </c>
      <c r="AJ21" s="73" t="str">
        <f t="shared" si="20"/>
        <v>0,7</v>
      </c>
      <c r="AK21" s="73" t="str">
        <f t="shared" si="21"/>
        <v>0,25</v>
      </c>
      <c r="AL21" s="73" t="s">
        <v>69</v>
      </c>
    </row>
    <row r="22" spans="1:38" x14ac:dyDescent="0.25">
      <c r="A22" s="17" t="s">
        <v>70</v>
      </c>
      <c r="B22" s="17">
        <v>5</v>
      </c>
      <c r="C22" s="17">
        <v>4</v>
      </c>
      <c r="D22" s="17">
        <v>2</v>
      </c>
      <c r="E22" s="17">
        <v>5</v>
      </c>
      <c r="F22" s="17">
        <v>4</v>
      </c>
      <c r="H22" s="17" t="s">
        <v>70</v>
      </c>
      <c r="I22" s="17" t="str">
        <f t="shared" si="35"/>
        <v>Sangat baik</v>
      </c>
      <c r="J22" s="17" t="str">
        <f t="shared" si="36"/>
        <v>Baik</v>
      </c>
      <c r="K22" s="17" t="str">
        <f t="shared" si="37"/>
        <v>Kurang Baik</v>
      </c>
      <c r="L22" s="17" t="str">
        <f t="shared" si="38"/>
        <v>Sangat baik</v>
      </c>
      <c r="M22" s="17" t="str">
        <f t="shared" si="39"/>
        <v>Baik</v>
      </c>
      <c r="O22" s="17" t="s">
        <v>70</v>
      </c>
      <c r="P22" s="17" t="str">
        <f t="shared" si="7"/>
        <v>SB</v>
      </c>
      <c r="Q22" s="17" t="s">
        <v>107</v>
      </c>
      <c r="R22" s="17" t="str">
        <f t="shared" si="8"/>
        <v>B</v>
      </c>
      <c r="S22" s="17" t="s">
        <v>106</v>
      </c>
      <c r="T22" s="17" t="str">
        <f t="shared" si="9"/>
        <v>KB</v>
      </c>
      <c r="U22" s="17" t="s">
        <v>109</v>
      </c>
      <c r="V22" s="17" t="str">
        <f t="shared" si="10"/>
        <v>SB</v>
      </c>
      <c r="W22" s="17" t="s">
        <v>107</v>
      </c>
      <c r="X22" s="17" t="str">
        <f t="shared" si="11"/>
        <v>B</v>
      </c>
      <c r="Y22" s="17" t="s">
        <v>106</v>
      </c>
      <c r="AA22" s="74" t="s">
        <v>70</v>
      </c>
      <c r="AB22" s="73" t="str">
        <f t="shared" si="12"/>
        <v>0,8</v>
      </c>
      <c r="AC22" s="73" t="str">
        <f t="shared" si="13"/>
        <v>0,15</v>
      </c>
      <c r="AD22" s="73" t="str">
        <f t="shared" si="14"/>
        <v>0,7</v>
      </c>
      <c r="AE22" s="73" t="str">
        <f t="shared" si="15"/>
        <v>0,25</v>
      </c>
      <c r="AF22" s="73" t="str">
        <f t="shared" si="16"/>
        <v>0,3</v>
      </c>
      <c r="AG22" s="73" t="str">
        <f t="shared" si="17"/>
        <v>0,65</v>
      </c>
      <c r="AH22" s="73" t="str">
        <f t="shared" si="18"/>
        <v>0,8</v>
      </c>
      <c r="AI22" s="73" t="str">
        <f t="shared" si="19"/>
        <v>0,15</v>
      </c>
      <c r="AJ22" s="73" t="str">
        <f t="shared" si="20"/>
        <v>0,7</v>
      </c>
      <c r="AK22" s="73" t="str">
        <f t="shared" si="21"/>
        <v>0,25</v>
      </c>
      <c r="AL22" s="73" t="s">
        <v>70</v>
      </c>
    </row>
    <row r="23" spans="1:38" x14ac:dyDescent="0.25">
      <c r="A23" s="17" t="s">
        <v>71</v>
      </c>
      <c r="B23" s="17">
        <v>4</v>
      </c>
      <c r="C23" s="17">
        <v>5</v>
      </c>
      <c r="D23" s="17">
        <v>1</v>
      </c>
      <c r="E23" s="17">
        <v>5</v>
      </c>
      <c r="F23" s="17">
        <v>5</v>
      </c>
      <c r="H23" s="17" t="s">
        <v>71</v>
      </c>
      <c r="I23" s="17" t="str">
        <f t="shared" si="35"/>
        <v>Baik</v>
      </c>
      <c r="J23" s="17" t="str">
        <f t="shared" si="36"/>
        <v>Sangat baik</v>
      </c>
      <c r="K23" s="17" t="str">
        <f t="shared" si="37"/>
        <v>Sangat tidak baik</v>
      </c>
      <c r="L23" s="17" t="str">
        <f t="shared" si="38"/>
        <v>Sangat baik</v>
      </c>
      <c r="M23" s="17" t="str">
        <f t="shared" si="39"/>
        <v>Sangat baik</v>
      </c>
      <c r="O23" s="17" t="s">
        <v>71</v>
      </c>
      <c r="P23" s="17" t="str">
        <f t="shared" si="7"/>
        <v>B</v>
      </c>
      <c r="Q23" s="17" t="s">
        <v>106</v>
      </c>
      <c r="R23" s="17" t="str">
        <f t="shared" si="8"/>
        <v>SB</v>
      </c>
      <c r="S23" s="17" t="s">
        <v>107</v>
      </c>
      <c r="T23" s="17" t="str">
        <f t="shared" si="9"/>
        <v>STB</v>
      </c>
      <c r="U23" s="17" t="s">
        <v>108</v>
      </c>
      <c r="V23" s="17" t="str">
        <f t="shared" si="10"/>
        <v>SB</v>
      </c>
      <c r="W23" s="17" t="s">
        <v>107</v>
      </c>
      <c r="X23" s="17" t="str">
        <f t="shared" si="11"/>
        <v>SB</v>
      </c>
      <c r="Y23" s="17" t="s">
        <v>107</v>
      </c>
      <c r="AA23" s="74" t="s">
        <v>71</v>
      </c>
      <c r="AB23" s="73" t="str">
        <f t="shared" si="12"/>
        <v>0,7</v>
      </c>
      <c r="AC23" s="73" t="str">
        <f t="shared" si="13"/>
        <v>0,25</v>
      </c>
      <c r="AD23" s="73" t="str">
        <f t="shared" si="14"/>
        <v>0,8</v>
      </c>
      <c r="AE23" s="73" t="str">
        <f t="shared" si="15"/>
        <v>0,15</v>
      </c>
      <c r="AF23" s="73" t="str">
        <f t="shared" si="16"/>
        <v>0,2</v>
      </c>
      <c r="AG23" s="73" t="str">
        <f t="shared" si="17"/>
        <v>0,75</v>
      </c>
      <c r="AH23" s="73" t="str">
        <f t="shared" si="18"/>
        <v>0,8</v>
      </c>
      <c r="AI23" s="73" t="str">
        <f t="shared" si="19"/>
        <v>0,15</v>
      </c>
      <c r="AJ23" s="73" t="str">
        <f t="shared" si="20"/>
        <v>0,8</v>
      </c>
      <c r="AK23" s="73" t="str">
        <f t="shared" si="21"/>
        <v>0,15</v>
      </c>
      <c r="AL23" s="73" t="s">
        <v>71</v>
      </c>
    </row>
    <row r="24" spans="1:38" x14ac:dyDescent="0.25">
      <c r="P24" s="17" t="str">
        <f t="shared" si="7"/>
        <v/>
      </c>
      <c r="Q24" s="17" t="s">
        <v>110</v>
      </c>
      <c r="R24" s="17" t="str">
        <f t="shared" si="8"/>
        <v/>
      </c>
      <c r="S24" s="17" t="s">
        <v>110</v>
      </c>
      <c r="T24" s="17" t="str">
        <f t="shared" si="9"/>
        <v/>
      </c>
      <c r="U24" s="17" t="s">
        <v>110</v>
      </c>
      <c r="V24" s="17" t="str">
        <f t="shared" si="10"/>
        <v/>
      </c>
      <c r="W24" s="17" t="s">
        <v>110</v>
      </c>
      <c r="X24" s="17" t="str">
        <f t="shared" si="11"/>
        <v/>
      </c>
      <c r="Y24" s="17" t="s">
        <v>110</v>
      </c>
      <c r="AA24" s="74"/>
      <c r="AB24" s="73" t="str">
        <f t="shared" si="12"/>
        <v/>
      </c>
      <c r="AC24" s="73" t="str">
        <f t="shared" si="13"/>
        <v/>
      </c>
      <c r="AD24" s="73" t="str">
        <f t="shared" si="14"/>
        <v/>
      </c>
      <c r="AE24" s="73" t="str">
        <f t="shared" si="15"/>
        <v/>
      </c>
      <c r="AF24" s="73" t="str">
        <f t="shared" si="16"/>
        <v/>
      </c>
      <c r="AG24" s="73" t="str">
        <f t="shared" si="17"/>
        <v/>
      </c>
      <c r="AH24" s="73" t="str">
        <f t="shared" si="18"/>
        <v/>
      </c>
      <c r="AI24" s="73" t="str">
        <f t="shared" si="19"/>
        <v/>
      </c>
      <c r="AJ24" s="73" t="str">
        <f t="shared" si="20"/>
        <v/>
      </c>
      <c r="AK24" s="73" t="str">
        <f t="shared" si="21"/>
        <v/>
      </c>
      <c r="AL24" s="73"/>
    </row>
    <row r="25" spans="1:38" x14ac:dyDescent="0.25">
      <c r="B25" s="17" t="s">
        <v>82</v>
      </c>
      <c r="C25" s="17" t="s">
        <v>83</v>
      </c>
      <c r="D25" s="17" t="s">
        <v>84</v>
      </c>
      <c r="E25" s="17" t="s">
        <v>85</v>
      </c>
      <c r="F25" s="17" t="s">
        <v>86</v>
      </c>
      <c r="I25" s="17" t="s">
        <v>82</v>
      </c>
      <c r="J25" s="17" t="s">
        <v>83</v>
      </c>
      <c r="K25" s="17" t="s">
        <v>84</v>
      </c>
      <c r="L25" s="17" t="s">
        <v>85</v>
      </c>
      <c r="M25" s="17" t="s">
        <v>86</v>
      </c>
      <c r="P25" s="17" t="s">
        <v>82</v>
      </c>
      <c r="R25" s="17" t="s">
        <v>83</v>
      </c>
      <c r="T25" s="17" t="s">
        <v>84</v>
      </c>
      <c r="V25" s="17" t="s">
        <v>85</v>
      </c>
      <c r="X25" s="17" t="s">
        <v>86</v>
      </c>
      <c r="AA25" s="74"/>
      <c r="AB25" s="74" t="s">
        <v>82</v>
      </c>
      <c r="AC25" s="74"/>
      <c r="AD25" s="74" t="s">
        <v>83</v>
      </c>
      <c r="AE25" s="74"/>
      <c r="AF25" s="74" t="s">
        <v>84</v>
      </c>
      <c r="AG25" s="74"/>
      <c r="AH25" s="74" t="s">
        <v>85</v>
      </c>
      <c r="AI25" s="74"/>
      <c r="AJ25" s="74" t="s">
        <v>86</v>
      </c>
      <c r="AK25" s="74"/>
      <c r="AL25" s="74"/>
    </row>
    <row r="26" spans="1:38" x14ac:dyDescent="0.25">
      <c r="A26" s="17" t="s">
        <v>68</v>
      </c>
      <c r="B26" s="17">
        <v>4</v>
      </c>
      <c r="C26" s="17">
        <v>4</v>
      </c>
      <c r="D26" s="17">
        <v>3</v>
      </c>
      <c r="E26" s="17">
        <v>4</v>
      </c>
      <c r="F26" s="17">
        <v>5</v>
      </c>
      <c r="H26" s="17" t="s">
        <v>68</v>
      </c>
      <c r="I26" s="17" t="str">
        <f>IF(B26=1,"Sangat tidak baik",
IF(B26=2,"Kurang Baik",
IF(B26=3,"Cukup",
IF(B26=4,"Baik",
IF(B26=5,"Sangat baik","")))))</f>
        <v>Baik</v>
      </c>
      <c r="J26" s="17" t="str">
        <f t="shared" ref="J26:L26" si="40">IF(C26=1,"Sangat tidak baik",
IF(C26=2,"Kurang Baik",
IF(C26=3,"Cukup",
IF(C26=4,"Baik",
IF(C26=5,"Sangat baik","")))))</f>
        <v>Baik</v>
      </c>
      <c r="K26" s="17" t="str">
        <f t="shared" si="40"/>
        <v>Cukup</v>
      </c>
      <c r="L26" s="17" t="str">
        <f t="shared" si="40"/>
        <v>Baik</v>
      </c>
      <c r="M26" s="17" t="str">
        <f>IF(F26=1,"Sangat tidak baik",
IF(F26=2,"Kurang Baik",
IF(F26=3,"Cukup",
IF(F26=4,"Baik",
IF(F26=5,"Sangat baik","")))))</f>
        <v>Sangat baik</v>
      </c>
      <c r="O26" s="17" t="s">
        <v>68</v>
      </c>
      <c r="P26" s="17" t="str">
        <f t="shared" si="7"/>
        <v>B</v>
      </c>
      <c r="Q26" s="17" t="s">
        <v>106</v>
      </c>
      <c r="R26" s="17" t="str">
        <f t="shared" si="8"/>
        <v>B</v>
      </c>
      <c r="S26" s="17" t="s">
        <v>106</v>
      </c>
      <c r="T26" s="17" t="str">
        <f t="shared" si="9"/>
        <v>C</v>
      </c>
      <c r="U26" s="17" t="s">
        <v>105</v>
      </c>
      <c r="V26" s="17" t="str">
        <f t="shared" si="10"/>
        <v>B</v>
      </c>
      <c r="W26" s="17" t="s">
        <v>106</v>
      </c>
      <c r="X26" s="17" t="str">
        <f t="shared" si="11"/>
        <v>SB</v>
      </c>
      <c r="Y26" s="17" t="s">
        <v>107</v>
      </c>
      <c r="AA26" s="74" t="s">
        <v>68</v>
      </c>
      <c r="AB26" s="73" t="str">
        <f t="shared" si="12"/>
        <v>0,7</v>
      </c>
      <c r="AC26" s="73" t="str">
        <f t="shared" si="13"/>
        <v>0,25</v>
      </c>
      <c r="AD26" s="73" t="str">
        <f t="shared" si="14"/>
        <v>0,7</v>
      </c>
      <c r="AE26" s="73" t="str">
        <f t="shared" si="15"/>
        <v>0,25</v>
      </c>
      <c r="AF26" s="73" t="str">
        <f t="shared" si="16"/>
        <v>0,5</v>
      </c>
      <c r="AG26" s="73" t="str">
        <f t="shared" si="17"/>
        <v>0,45</v>
      </c>
      <c r="AH26" s="73" t="str">
        <f t="shared" si="18"/>
        <v>0,7</v>
      </c>
      <c r="AI26" s="73" t="str">
        <f t="shared" si="19"/>
        <v>0,25</v>
      </c>
      <c r="AJ26" s="73" t="str">
        <f t="shared" si="20"/>
        <v>0,8</v>
      </c>
      <c r="AK26" s="73" t="str">
        <f t="shared" si="21"/>
        <v>0,15</v>
      </c>
      <c r="AL26" s="73" t="s">
        <v>68</v>
      </c>
    </row>
    <row r="27" spans="1:38" x14ac:dyDescent="0.25">
      <c r="A27" s="17" t="s">
        <v>69</v>
      </c>
      <c r="B27" s="17">
        <v>4</v>
      </c>
      <c r="C27" s="17">
        <v>3</v>
      </c>
      <c r="D27" s="17">
        <v>4</v>
      </c>
      <c r="E27" s="17">
        <v>4</v>
      </c>
      <c r="F27" s="17">
        <v>5</v>
      </c>
      <c r="H27" s="17" t="s">
        <v>69</v>
      </c>
      <c r="I27" s="17" t="str">
        <f t="shared" ref="I27:I29" si="41">IF(B27=1,"Sangat tidak baik",
IF(B27=2,"Kurang Baik",
IF(B27=3,"Cukup",
IF(B27=4,"Baik",
IF(B27=5,"Sangat baik","")))))</f>
        <v>Baik</v>
      </c>
      <c r="J27" s="17" t="str">
        <f t="shared" ref="J27:J29" si="42">IF(C27=1,"Sangat tidak baik",
IF(C27=2,"Kurang Baik",
IF(C27=3,"Cukup",
IF(C27=4,"Baik",
IF(C27=5,"Sangat baik","")))))</f>
        <v>Cukup</v>
      </c>
      <c r="K27" s="17" t="str">
        <f t="shared" ref="K27:K29" si="43">IF(D27=1,"Sangat tidak baik",
IF(D27=2,"Kurang Baik",
IF(D27=3,"Cukup",
IF(D27=4,"Baik",
IF(D27=5,"Sangat baik","")))))</f>
        <v>Baik</v>
      </c>
      <c r="L27" s="17" t="str">
        <f t="shared" ref="L27:L29" si="44">IF(E27=1,"Sangat tidak baik",
IF(E27=2,"Kurang Baik",
IF(E27=3,"Cukup",
IF(E27=4,"Baik",
IF(E27=5,"Sangat baik","")))))</f>
        <v>Baik</v>
      </c>
      <c r="M27" s="17" t="str">
        <f t="shared" ref="M27:M29" si="45">IF(F27=1,"Sangat tidak baik",
IF(F27=2,"Kurang Baik",
IF(F27=3,"Cukup",
IF(F27=4,"Baik",
IF(F27=5,"Sangat baik","")))))</f>
        <v>Sangat baik</v>
      </c>
      <c r="O27" s="17" t="s">
        <v>69</v>
      </c>
      <c r="P27" s="17" t="str">
        <f t="shared" si="7"/>
        <v>B</v>
      </c>
      <c r="Q27" s="17" t="s">
        <v>106</v>
      </c>
      <c r="R27" s="17" t="str">
        <f t="shared" si="8"/>
        <v>C</v>
      </c>
      <c r="S27" s="17" t="s">
        <v>105</v>
      </c>
      <c r="T27" s="17" t="str">
        <f t="shared" si="9"/>
        <v>B</v>
      </c>
      <c r="U27" s="17" t="s">
        <v>106</v>
      </c>
      <c r="V27" s="17" t="str">
        <f t="shared" si="10"/>
        <v>B</v>
      </c>
      <c r="W27" s="17" t="s">
        <v>106</v>
      </c>
      <c r="X27" s="17" t="str">
        <f t="shared" si="11"/>
        <v>SB</v>
      </c>
      <c r="Y27" s="17" t="s">
        <v>107</v>
      </c>
      <c r="AA27" s="74" t="s">
        <v>69</v>
      </c>
      <c r="AB27" s="73" t="str">
        <f t="shared" si="12"/>
        <v>0,7</v>
      </c>
      <c r="AC27" s="73" t="str">
        <f t="shared" si="13"/>
        <v>0,25</v>
      </c>
      <c r="AD27" s="73" t="str">
        <f t="shared" si="14"/>
        <v>0,5</v>
      </c>
      <c r="AE27" s="73" t="str">
        <f t="shared" si="15"/>
        <v>0,45</v>
      </c>
      <c r="AF27" s="73" t="str">
        <f t="shared" si="16"/>
        <v>0,7</v>
      </c>
      <c r="AG27" s="73" t="str">
        <f t="shared" si="17"/>
        <v>0,25</v>
      </c>
      <c r="AH27" s="73" t="str">
        <f t="shared" si="18"/>
        <v>0,7</v>
      </c>
      <c r="AI27" s="73" t="str">
        <f t="shared" si="19"/>
        <v>0,25</v>
      </c>
      <c r="AJ27" s="73" t="str">
        <f t="shared" si="20"/>
        <v>0,8</v>
      </c>
      <c r="AK27" s="73" t="str">
        <f t="shared" si="21"/>
        <v>0,15</v>
      </c>
      <c r="AL27" s="73" t="s">
        <v>69</v>
      </c>
    </row>
    <row r="28" spans="1:38" x14ac:dyDescent="0.25">
      <c r="A28" s="17" t="s">
        <v>70</v>
      </c>
      <c r="B28" s="17">
        <v>4</v>
      </c>
      <c r="C28" s="17">
        <v>4</v>
      </c>
      <c r="D28" s="17">
        <v>5</v>
      </c>
      <c r="E28" s="17">
        <v>3</v>
      </c>
      <c r="F28" s="17">
        <v>4</v>
      </c>
      <c r="H28" s="17" t="s">
        <v>70</v>
      </c>
      <c r="I28" s="17" t="str">
        <f t="shared" si="41"/>
        <v>Baik</v>
      </c>
      <c r="J28" s="17" t="str">
        <f t="shared" si="42"/>
        <v>Baik</v>
      </c>
      <c r="K28" s="17" t="str">
        <f t="shared" si="43"/>
        <v>Sangat baik</v>
      </c>
      <c r="L28" s="17" t="str">
        <f t="shared" si="44"/>
        <v>Cukup</v>
      </c>
      <c r="M28" s="17" t="str">
        <f t="shared" si="45"/>
        <v>Baik</v>
      </c>
      <c r="O28" s="17" t="s">
        <v>70</v>
      </c>
      <c r="P28" s="17" t="str">
        <f t="shared" si="7"/>
        <v>B</v>
      </c>
      <c r="Q28" s="17" t="s">
        <v>106</v>
      </c>
      <c r="R28" s="17" t="str">
        <f t="shared" si="8"/>
        <v>B</v>
      </c>
      <c r="S28" s="17" t="s">
        <v>106</v>
      </c>
      <c r="T28" s="17" t="str">
        <f t="shared" si="9"/>
        <v>SB</v>
      </c>
      <c r="U28" s="17" t="s">
        <v>107</v>
      </c>
      <c r="V28" s="17" t="str">
        <f t="shared" si="10"/>
        <v>C</v>
      </c>
      <c r="W28" s="17" t="s">
        <v>105</v>
      </c>
      <c r="X28" s="17" t="str">
        <f t="shared" si="11"/>
        <v>B</v>
      </c>
      <c r="Y28" s="17" t="s">
        <v>106</v>
      </c>
      <c r="AA28" s="74" t="s">
        <v>70</v>
      </c>
      <c r="AB28" s="73" t="str">
        <f t="shared" si="12"/>
        <v>0,7</v>
      </c>
      <c r="AC28" s="73" t="str">
        <f t="shared" si="13"/>
        <v>0,25</v>
      </c>
      <c r="AD28" s="73" t="str">
        <f t="shared" si="14"/>
        <v>0,7</v>
      </c>
      <c r="AE28" s="73" t="str">
        <f t="shared" si="15"/>
        <v>0,25</v>
      </c>
      <c r="AF28" s="73" t="str">
        <f t="shared" si="16"/>
        <v>0,8</v>
      </c>
      <c r="AG28" s="73" t="str">
        <f t="shared" si="17"/>
        <v>0,15</v>
      </c>
      <c r="AH28" s="73" t="str">
        <f t="shared" si="18"/>
        <v>0,5</v>
      </c>
      <c r="AI28" s="73" t="str">
        <f t="shared" si="19"/>
        <v>0,45</v>
      </c>
      <c r="AJ28" s="73" t="str">
        <f t="shared" si="20"/>
        <v>0,7</v>
      </c>
      <c r="AK28" s="73" t="str">
        <f t="shared" si="21"/>
        <v>0,25</v>
      </c>
      <c r="AL28" s="73" t="s">
        <v>70</v>
      </c>
    </row>
    <row r="29" spans="1:38" x14ac:dyDescent="0.25">
      <c r="A29" s="17" t="s">
        <v>71</v>
      </c>
      <c r="B29" s="17">
        <v>5</v>
      </c>
      <c r="C29" s="17">
        <v>3</v>
      </c>
      <c r="D29" s="17">
        <v>3</v>
      </c>
      <c r="E29" s="17">
        <v>3</v>
      </c>
      <c r="F29" s="17">
        <v>4</v>
      </c>
      <c r="H29" s="17" t="s">
        <v>71</v>
      </c>
      <c r="I29" s="17" t="str">
        <f t="shared" si="41"/>
        <v>Sangat baik</v>
      </c>
      <c r="J29" s="17" t="str">
        <f t="shared" si="42"/>
        <v>Cukup</v>
      </c>
      <c r="K29" s="17" t="str">
        <f t="shared" si="43"/>
        <v>Cukup</v>
      </c>
      <c r="L29" s="17" t="str">
        <f t="shared" si="44"/>
        <v>Cukup</v>
      </c>
      <c r="M29" s="17" t="str">
        <f t="shared" si="45"/>
        <v>Baik</v>
      </c>
      <c r="O29" s="17" t="s">
        <v>71</v>
      </c>
      <c r="P29" s="17" t="str">
        <f t="shared" si="7"/>
        <v>SB</v>
      </c>
      <c r="Q29" s="17" t="s">
        <v>107</v>
      </c>
      <c r="R29" s="17" t="str">
        <f t="shared" si="8"/>
        <v>C</v>
      </c>
      <c r="S29" s="17" t="s">
        <v>105</v>
      </c>
      <c r="T29" s="17" t="str">
        <f t="shared" si="9"/>
        <v>C</v>
      </c>
      <c r="U29" s="17" t="s">
        <v>105</v>
      </c>
      <c r="V29" s="17" t="str">
        <f t="shared" si="10"/>
        <v>C</v>
      </c>
      <c r="W29" s="17" t="s">
        <v>105</v>
      </c>
      <c r="X29" s="17" t="str">
        <f t="shared" si="11"/>
        <v>B</v>
      </c>
      <c r="Y29" s="17" t="s">
        <v>106</v>
      </c>
      <c r="AA29" s="74" t="s">
        <v>71</v>
      </c>
      <c r="AB29" s="73" t="str">
        <f t="shared" si="12"/>
        <v>0,8</v>
      </c>
      <c r="AC29" s="73" t="str">
        <f t="shared" si="13"/>
        <v>0,15</v>
      </c>
      <c r="AD29" s="73" t="str">
        <f t="shared" si="14"/>
        <v>0,5</v>
      </c>
      <c r="AE29" s="73" t="str">
        <f t="shared" si="15"/>
        <v>0,45</v>
      </c>
      <c r="AF29" s="73" t="str">
        <f t="shared" si="16"/>
        <v>0,5</v>
      </c>
      <c r="AG29" s="73" t="str">
        <f t="shared" si="17"/>
        <v>0,45</v>
      </c>
      <c r="AH29" s="73" t="str">
        <f t="shared" si="18"/>
        <v>0,5</v>
      </c>
      <c r="AI29" s="73" t="str">
        <f t="shared" si="19"/>
        <v>0,45</v>
      </c>
      <c r="AJ29" s="73" t="str">
        <f t="shared" si="20"/>
        <v>0,7</v>
      </c>
      <c r="AK29" s="73" t="str">
        <f t="shared" si="21"/>
        <v>0,25</v>
      </c>
      <c r="AL29" s="73" t="s">
        <v>71</v>
      </c>
    </row>
    <row r="30" spans="1:38" x14ac:dyDescent="0.25">
      <c r="P30" s="17" t="str">
        <f t="shared" si="7"/>
        <v/>
      </c>
      <c r="Q30" s="17" t="s">
        <v>110</v>
      </c>
      <c r="R30" s="17" t="str">
        <f t="shared" si="8"/>
        <v/>
      </c>
      <c r="S30" s="17" t="s">
        <v>110</v>
      </c>
      <c r="T30" s="17" t="str">
        <f t="shared" si="9"/>
        <v/>
      </c>
      <c r="U30" s="17" t="s">
        <v>110</v>
      </c>
      <c r="V30" s="17" t="str">
        <f t="shared" si="10"/>
        <v/>
      </c>
      <c r="W30" s="17" t="s">
        <v>110</v>
      </c>
      <c r="X30" s="17" t="str">
        <f t="shared" si="11"/>
        <v/>
      </c>
      <c r="Y30" s="17" t="s">
        <v>110</v>
      </c>
      <c r="AA30" s="74"/>
      <c r="AB30" s="73" t="str">
        <f t="shared" si="12"/>
        <v/>
      </c>
      <c r="AC30" s="73" t="str">
        <f t="shared" si="13"/>
        <v/>
      </c>
      <c r="AD30" s="73" t="str">
        <f t="shared" si="14"/>
        <v/>
      </c>
      <c r="AE30" s="73" t="str">
        <f t="shared" si="15"/>
        <v/>
      </c>
      <c r="AF30" s="73" t="str">
        <f t="shared" si="16"/>
        <v/>
      </c>
      <c r="AG30" s="73" t="str">
        <f t="shared" si="17"/>
        <v/>
      </c>
      <c r="AH30" s="73" t="str">
        <f t="shared" si="18"/>
        <v/>
      </c>
      <c r="AI30" s="73" t="str">
        <f t="shared" si="19"/>
        <v/>
      </c>
      <c r="AJ30" s="73" t="str">
        <f t="shared" si="20"/>
        <v/>
      </c>
      <c r="AK30" s="73" t="str">
        <f t="shared" si="21"/>
        <v/>
      </c>
      <c r="AL30" s="73"/>
    </row>
    <row r="31" spans="1:38" x14ac:dyDescent="0.25">
      <c r="B31" s="17" t="s">
        <v>87</v>
      </c>
      <c r="C31" s="17" t="s">
        <v>88</v>
      </c>
      <c r="D31" s="17" t="s">
        <v>89</v>
      </c>
      <c r="E31" s="17" t="s">
        <v>90</v>
      </c>
      <c r="F31" s="17" t="s">
        <v>91</v>
      </c>
      <c r="I31" s="17" t="s">
        <v>87</v>
      </c>
      <c r="J31" s="17" t="s">
        <v>88</v>
      </c>
      <c r="K31" s="17" t="s">
        <v>89</v>
      </c>
      <c r="L31" s="17" t="s">
        <v>90</v>
      </c>
      <c r="M31" s="17" t="s">
        <v>91</v>
      </c>
      <c r="P31" s="17" t="s">
        <v>87</v>
      </c>
      <c r="R31" s="17" t="s">
        <v>88</v>
      </c>
      <c r="T31" s="17" t="s">
        <v>89</v>
      </c>
      <c r="V31" s="17" t="s">
        <v>90</v>
      </c>
      <c r="X31" s="17" t="s">
        <v>91</v>
      </c>
      <c r="AA31" s="74"/>
      <c r="AB31" s="74" t="s">
        <v>87</v>
      </c>
      <c r="AC31" s="74"/>
      <c r="AD31" s="74" t="s">
        <v>88</v>
      </c>
      <c r="AE31" s="74"/>
      <c r="AF31" s="74" t="s">
        <v>89</v>
      </c>
      <c r="AG31" s="74"/>
      <c r="AH31" s="74" t="s">
        <v>90</v>
      </c>
      <c r="AI31" s="74"/>
      <c r="AJ31" s="74" t="s">
        <v>91</v>
      </c>
      <c r="AK31" s="74"/>
      <c r="AL31" s="74"/>
    </row>
    <row r="32" spans="1:38" x14ac:dyDescent="0.25">
      <c r="A32" s="17" t="s">
        <v>68</v>
      </c>
      <c r="B32" s="17">
        <v>5</v>
      </c>
      <c r="C32" s="17">
        <v>4</v>
      </c>
      <c r="D32" s="17">
        <v>5</v>
      </c>
      <c r="E32" s="17">
        <v>5</v>
      </c>
      <c r="F32" s="17">
        <v>3</v>
      </c>
      <c r="H32" s="17" t="s">
        <v>68</v>
      </c>
      <c r="I32" s="17" t="str">
        <f t="shared" ref="I32" si="46">IF(B32=1,"Sangat tidak baik",
IF(B32=2,"Kurang Baik",
IF(B32=3,"Cukup",
IF(B32=4,"Baik",
IF(B32=5,"Sangat baik","")))))</f>
        <v>Sangat baik</v>
      </c>
      <c r="J32" s="17" t="str">
        <f t="shared" ref="J32" si="47">IF(C32=1,"Sangat tidak baik",
IF(C32=2,"Kurang Baik",
IF(C32=3,"Cukup",
IF(C32=4,"Baik",
IF(C32=5,"Sangat baik","")))))</f>
        <v>Baik</v>
      </c>
      <c r="K32" s="17" t="str">
        <f t="shared" ref="K32" si="48">IF(D32=1,"Sangat tidak baik",
IF(D32=2,"Kurang Baik",
IF(D32=3,"Cukup",
IF(D32=4,"Baik",
IF(D32=5,"Sangat baik","")))))</f>
        <v>Sangat baik</v>
      </c>
      <c r="L32" s="17" t="str">
        <f t="shared" ref="L32" si="49">IF(E32=1,"Sangat tidak baik",
IF(E32=2,"Kurang Baik",
IF(E32=3,"Cukup",
IF(E32=4,"Baik",
IF(E32=5,"Sangat baik","")))))</f>
        <v>Sangat baik</v>
      </c>
      <c r="M32" s="17" t="str">
        <f t="shared" ref="M32" si="50">IF(F32=1,"Sangat tidak baik",
IF(F32=2,"Kurang Baik",
IF(F32=3,"Cukup",
IF(F32=4,"Baik",
IF(F32=5,"Sangat baik","")))))</f>
        <v>Cukup</v>
      </c>
      <c r="O32" s="17" t="s">
        <v>68</v>
      </c>
      <c r="P32" s="17" t="str">
        <f t="shared" si="7"/>
        <v>SB</v>
      </c>
      <c r="Q32" s="17" t="s">
        <v>107</v>
      </c>
      <c r="R32" s="17" t="str">
        <f t="shared" si="8"/>
        <v>B</v>
      </c>
      <c r="S32" s="17" t="s">
        <v>106</v>
      </c>
      <c r="T32" s="17" t="str">
        <f t="shared" si="9"/>
        <v>SB</v>
      </c>
      <c r="U32" s="17" t="s">
        <v>107</v>
      </c>
      <c r="V32" s="17" t="str">
        <f t="shared" si="10"/>
        <v>SB</v>
      </c>
      <c r="W32" s="17" t="s">
        <v>107</v>
      </c>
      <c r="X32" s="17" t="str">
        <f t="shared" si="11"/>
        <v>C</v>
      </c>
      <c r="Y32" s="17" t="s">
        <v>105</v>
      </c>
      <c r="AA32" s="74" t="s">
        <v>68</v>
      </c>
      <c r="AB32" s="73" t="str">
        <f t="shared" si="12"/>
        <v>0,8</v>
      </c>
      <c r="AC32" s="73" t="str">
        <f t="shared" si="13"/>
        <v>0,15</v>
      </c>
      <c r="AD32" s="73" t="str">
        <f t="shared" si="14"/>
        <v>0,7</v>
      </c>
      <c r="AE32" s="73" t="str">
        <f t="shared" si="15"/>
        <v>0,25</v>
      </c>
      <c r="AF32" s="73" t="str">
        <f t="shared" si="16"/>
        <v>0,8</v>
      </c>
      <c r="AG32" s="73" t="str">
        <f t="shared" si="17"/>
        <v>0,15</v>
      </c>
      <c r="AH32" s="73" t="str">
        <f t="shared" si="18"/>
        <v>0,8</v>
      </c>
      <c r="AI32" s="73" t="str">
        <f t="shared" si="19"/>
        <v>0,15</v>
      </c>
      <c r="AJ32" s="73" t="str">
        <f t="shared" si="20"/>
        <v>0,5</v>
      </c>
      <c r="AK32" s="73" t="str">
        <f t="shared" si="21"/>
        <v>0,45</v>
      </c>
      <c r="AL32" s="73" t="s">
        <v>68</v>
      </c>
    </row>
    <row r="33" spans="1:38" x14ac:dyDescent="0.25">
      <c r="A33" s="17" t="s">
        <v>69</v>
      </c>
      <c r="B33" s="17">
        <v>5</v>
      </c>
      <c r="C33" s="17">
        <v>5</v>
      </c>
      <c r="D33" s="17">
        <v>5</v>
      </c>
      <c r="E33" s="17">
        <v>5</v>
      </c>
      <c r="F33" s="17">
        <v>3</v>
      </c>
      <c r="H33" s="17" t="s">
        <v>69</v>
      </c>
      <c r="I33" s="17" t="str">
        <f t="shared" ref="I33:I35" si="51">IF(B33=1,"Sangat tidak baik",
IF(B33=2,"Kurang Baik",
IF(B33=3,"Cukup",
IF(B33=4,"Baik",
IF(B33=5,"Sangat baik","")))))</f>
        <v>Sangat baik</v>
      </c>
      <c r="J33" s="17" t="str">
        <f t="shared" ref="J33:J35" si="52">IF(C33=1,"Sangat tidak baik",
IF(C33=2,"Kurang Baik",
IF(C33=3,"Cukup",
IF(C33=4,"Baik",
IF(C33=5,"Sangat baik","")))))</f>
        <v>Sangat baik</v>
      </c>
      <c r="K33" s="17" t="str">
        <f t="shared" ref="K33:K35" si="53">IF(D33=1,"Sangat tidak baik",
IF(D33=2,"Kurang Baik",
IF(D33=3,"Cukup",
IF(D33=4,"Baik",
IF(D33=5,"Sangat baik","")))))</f>
        <v>Sangat baik</v>
      </c>
      <c r="L33" s="17" t="str">
        <f t="shared" ref="L33:L35" si="54">IF(E33=1,"Sangat tidak baik",
IF(E33=2,"Kurang Baik",
IF(E33=3,"Cukup",
IF(E33=4,"Baik",
IF(E33=5,"Sangat baik","")))))</f>
        <v>Sangat baik</v>
      </c>
      <c r="M33" s="17" t="str">
        <f t="shared" ref="M33:M35" si="55">IF(F33=1,"Sangat tidak baik",
IF(F33=2,"Kurang Baik",
IF(F33=3,"Cukup",
IF(F33=4,"Baik",
IF(F33=5,"Sangat baik","")))))</f>
        <v>Cukup</v>
      </c>
      <c r="O33" s="17" t="s">
        <v>69</v>
      </c>
      <c r="P33" s="17" t="str">
        <f t="shared" si="7"/>
        <v>SB</v>
      </c>
      <c r="Q33" s="17" t="s">
        <v>107</v>
      </c>
      <c r="R33" s="17" t="str">
        <f t="shared" si="8"/>
        <v>SB</v>
      </c>
      <c r="S33" s="17" t="s">
        <v>107</v>
      </c>
      <c r="T33" s="17" t="str">
        <f t="shared" si="9"/>
        <v>SB</v>
      </c>
      <c r="U33" s="17" t="s">
        <v>107</v>
      </c>
      <c r="V33" s="17" t="str">
        <f t="shared" si="10"/>
        <v>SB</v>
      </c>
      <c r="W33" s="17" t="s">
        <v>107</v>
      </c>
      <c r="X33" s="17" t="str">
        <f t="shared" si="11"/>
        <v>C</v>
      </c>
      <c r="Y33" s="17" t="s">
        <v>105</v>
      </c>
      <c r="AA33" s="74" t="s">
        <v>69</v>
      </c>
      <c r="AB33" s="73" t="str">
        <f t="shared" si="12"/>
        <v>0,8</v>
      </c>
      <c r="AC33" s="73" t="str">
        <f t="shared" si="13"/>
        <v>0,15</v>
      </c>
      <c r="AD33" s="73" t="str">
        <f t="shared" si="14"/>
        <v>0,8</v>
      </c>
      <c r="AE33" s="73" t="str">
        <f t="shared" si="15"/>
        <v>0,15</v>
      </c>
      <c r="AF33" s="73" t="str">
        <f t="shared" si="16"/>
        <v>0,8</v>
      </c>
      <c r="AG33" s="73" t="str">
        <f t="shared" si="17"/>
        <v>0,15</v>
      </c>
      <c r="AH33" s="73" t="str">
        <f t="shared" si="18"/>
        <v>0,8</v>
      </c>
      <c r="AI33" s="73" t="str">
        <f t="shared" si="19"/>
        <v>0,15</v>
      </c>
      <c r="AJ33" s="73" t="str">
        <f t="shared" si="20"/>
        <v>0,5</v>
      </c>
      <c r="AK33" s="73" t="str">
        <f t="shared" si="21"/>
        <v>0,45</v>
      </c>
      <c r="AL33" s="73" t="s">
        <v>69</v>
      </c>
    </row>
    <row r="34" spans="1:38" x14ac:dyDescent="0.25">
      <c r="A34" s="17" t="s">
        <v>70</v>
      </c>
      <c r="B34" s="17">
        <v>3</v>
      </c>
      <c r="C34" s="17">
        <v>5</v>
      </c>
      <c r="D34" s="17">
        <v>4</v>
      </c>
      <c r="E34" s="17">
        <v>5</v>
      </c>
      <c r="F34" s="17">
        <v>3</v>
      </c>
      <c r="H34" s="17" t="s">
        <v>70</v>
      </c>
      <c r="I34" s="17" t="str">
        <f t="shared" si="51"/>
        <v>Cukup</v>
      </c>
      <c r="J34" s="17" t="str">
        <f t="shared" si="52"/>
        <v>Sangat baik</v>
      </c>
      <c r="K34" s="17" t="str">
        <f t="shared" si="53"/>
        <v>Baik</v>
      </c>
      <c r="L34" s="17" t="str">
        <f t="shared" si="54"/>
        <v>Sangat baik</v>
      </c>
      <c r="M34" s="17" t="str">
        <f t="shared" si="55"/>
        <v>Cukup</v>
      </c>
      <c r="O34" s="17" t="s">
        <v>70</v>
      </c>
      <c r="P34" s="17" t="str">
        <f t="shared" si="7"/>
        <v>C</v>
      </c>
      <c r="Q34" s="17" t="s">
        <v>105</v>
      </c>
      <c r="R34" s="17" t="str">
        <f t="shared" si="8"/>
        <v>SB</v>
      </c>
      <c r="S34" s="17" t="s">
        <v>107</v>
      </c>
      <c r="T34" s="17" t="str">
        <f t="shared" si="9"/>
        <v>B</v>
      </c>
      <c r="U34" s="17" t="s">
        <v>106</v>
      </c>
      <c r="V34" s="17" t="str">
        <f t="shared" si="10"/>
        <v>SB</v>
      </c>
      <c r="W34" s="17" t="s">
        <v>107</v>
      </c>
      <c r="X34" s="17" t="str">
        <f t="shared" si="11"/>
        <v>C</v>
      </c>
      <c r="Y34" s="17" t="s">
        <v>105</v>
      </c>
      <c r="AA34" s="74" t="s">
        <v>70</v>
      </c>
      <c r="AB34" s="73" t="str">
        <f t="shared" si="12"/>
        <v>0,5</v>
      </c>
      <c r="AC34" s="73" t="str">
        <f t="shared" si="13"/>
        <v>0,45</v>
      </c>
      <c r="AD34" s="73" t="str">
        <f t="shared" si="14"/>
        <v>0,8</v>
      </c>
      <c r="AE34" s="73" t="str">
        <f t="shared" si="15"/>
        <v>0,15</v>
      </c>
      <c r="AF34" s="73" t="str">
        <f t="shared" si="16"/>
        <v>0,7</v>
      </c>
      <c r="AG34" s="73" t="str">
        <f t="shared" si="17"/>
        <v>0,25</v>
      </c>
      <c r="AH34" s="73" t="str">
        <f t="shared" si="18"/>
        <v>0,8</v>
      </c>
      <c r="AI34" s="73" t="str">
        <f t="shared" si="19"/>
        <v>0,15</v>
      </c>
      <c r="AJ34" s="73" t="str">
        <f t="shared" si="20"/>
        <v>0,5</v>
      </c>
      <c r="AK34" s="73" t="str">
        <f t="shared" si="21"/>
        <v>0,45</v>
      </c>
      <c r="AL34" s="73" t="s">
        <v>70</v>
      </c>
    </row>
    <row r="35" spans="1:38" x14ac:dyDescent="0.25">
      <c r="A35" s="17" t="s">
        <v>71</v>
      </c>
      <c r="B35" s="17">
        <v>4</v>
      </c>
      <c r="C35" s="17">
        <v>5</v>
      </c>
      <c r="D35" s="17">
        <v>4</v>
      </c>
      <c r="E35" s="17">
        <v>5</v>
      </c>
      <c r="F35" s="17">
        <v>2</v>
      </c>
      <c r="H35" s="17" t="s">
        <v>71</v>
      </c>
      <c r="I35" s="17" t="str">
        <f t="shared" si="51"/>
        <v>Baik</v>
      </c>
      <c r="J35" s="17" t="str">
        <f t="shared" si="52"/>
        <v>Sangat baik</v>
      </c>
      <c r="K35" s="17" t="str">
        <f t="shared" si="53"/>
        <v>Baik</v>
      </c>
      <c r="L35" s="17" t="str">
        <f t="shared" si="54"/>
        <v>Sangat baik</v>
      </c>
      <c r="M35" s="17" t="str">
        <f t="shared" si="55"/>
        <v>Kurang Baik</v>
      </c>
      <c r="O35" s="17" t="s">
        <v>71</v>
      </c>
      <c r="P35" s="17" t="str">
        <f t="shared" si="7"/>
        <v>B</v>
      </c>
      <c r="Q35" s="17" t="s">
        <v>106</v>
      </c>
      <c r="R35" s="17" t="str">
        <f t="shared" si="8"/>
        <v>SB</v>
      </c>
      <c r="S35" s="17" t="s">
        <v>107</v>
      </c>
      <c r="T35" s="17" t="str">
        <f t="shared" si="9"/>
        <v>B</v>
      </c>
      <c r="U35" s="17" t="s">
        <v>106</v>
      </c>
      <c r="V35" s="17" t="str">
        <f t="shared" si="10"/>
        <v>SB</v>
      </c>
      <c r="W35" s="17" t="s">
        <v>107</v>
      </c>
      <c r="X35" s="17" t="str">
        <f t="shared" si="11"/>
        <v>KB</v>
      </c>
      <c r="Y35" s="17" t="s">
        <v>109</v>
      </c>
      <c r="AA35" s="74" t="s">
        <v>71</v>
      </c>
      <c r="AB35" s="73" t="str">
        <f t="shared" si="12"/>
        <v>0,7</v>
      </c>
      <c r="AC35" s="73" t="str">
        <f t="shared" si="13"/>
        <v>0,25</v>
      </c>
      <c r="AD35" s="73" t="str">
        <f t="shared" si="14"/>
        <v>0,8</v>
      </c>
      <c r="AE35" s="73" t="str">
        <f t="shared" si="15"/>
        <v>0,15</v>
      </c>
      <c r="AF35" s="73" t="str">
        <f t="shared" si="16"/>
        <v>0,7</v>
      </c>
      <c r="AG35" s="73" t="str">
        <f t="shared" si="17"/>
        <v>0,25</v>
      </c>
      <c r="AH35" s="73" t="str">
        <f t="shared" si="18"/>
        <v>0,8</v>
      </c>
      <c r="AI35" s="73" t="str">
        <f t="shared" si="19"/>
        <v>0,15</v>
      </c>
      <c r="AJ35" s="73" t="str">
        <f t="shared" si="20"/>
        <v>0,3</v>
      </c>
      <c r="AK35" s="73" t="str">
        <f t="shared" si="21"/>
        <v>0,65</v>
      </c>
      <c r="AL35" s="73" t="s">
        <v>71</v>
      </c>
    </row>
    <row r="36" spans="1:38" x14ac:dyDescent="0.25">
      <c r="R36" s="17" t="str">
        <f t="shared" si="8"/>
        <v/>
      </c>
      <c r="S36" s="17" t="s">
        <v>110</v>
      </c>
      <c r="V36" s="17" t="str">
        <f t="shared" si="10"/>
        <v/>
      </c>
      <c r="W36" s="17" t="s">
        <v>110</v>
      </c>
      <c r="X36" s="17" t="str">
        <f t="shared" si="11"/>
        <v/>
      </c>
      <c r="AF36" s="17" t="str">
        <f t="shared" si="16"/>
        <v/>
      </c>
      <c r="AH36" s="17" t="str">
        <f t="shared" si="18"/>
        <v/>
      </c>
      <c r="AJ36" s="17" t="str">
        <f t="shared" si="20"/>
        <v/>
      </c>
      <c r="AK36" s="17" t="str">
        <f t="shared" si="21"/>
        <v/>
      </c>
    </row>
    <row r="37" spans="1:38" x14ac:dyDescent="0.25">
      <c r="V37" s="17" t="str">
        <f t="shared" si="10"/>
        <v/>
      </c>
      <c r="W37" s="17" t="s">
        <v>110</v>
      </c>
      <c r="X37" s="17" t="str">
        <f t="shared" si="11"/>
        <v/>
      </c>
      <c r="AF37" s="17" t="str">
        <f t="shared" si="16"/>
        <v/>
      </c>
      <c r="AH37" s="17" t="str">
        <f t="shared" si="18"/>
        <v/>
      </c>
      <c r="AJ37" s="17" t="str">
        <f t="shared" si="20"/>
        <v/>
      </c>
      <c r="AK37" s="17" t="str">
        <f t="shared" si="21"/>
        <v/>
      </c>
    </row>
    <row r="38" spans="1:38" x14ac:dyDescent="0.25">
      <c r="V38" s="17" t="str">
        <f t="shared" si="10"/>
        <v/>
      </c>
      <c r="X38" s="17" t="str">
        <f t="shared" si="11"/>
        <v/>
      </c>
    </row>
  </sheetData>
  <phoneticPr fontId="2" type="noConversion"/>
  <pageMargins left="0.7" right="0.7" top="0.75" bottom="0.75" header="0.3" footer="0.3"/>
  <ignoredErrors>
    <ignoredError sqref="AJ36:AJ37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FD7A9-69BE-4F30-9D5E-9FF6CCA40875}">
  <dimension ref="A1:AE46"/>
  <sheetViews>
    <sheetView topLeftCell="O8" zoomScale="74" zoomScaleNormal="74" workbookViewId="0">
      <selection activeCell="W27" sqref="W27"/>
    </sheetView>
  </sheetViews>
  <sheetFormatPr defaultRowHeight="15.75" x14ac:dyDescent="0.25"/>
  <cols>
    <col min="14" max="14" width="14" customWidth="1"/>
    <col min="15" max="15" width="9.5" customWidth="1"/>
    <col min="16" max="16" width="11" customWidth="1"/>
    <col min="17" max="17" width="11.125" customWidth="1"/>
    <col min="18" max="18" width="13.625" customWidth="1"/>
    <col min="19" max="19" width="15.125" customWidth="1"/>
    <col min="20" max="21" width="11.125" customWidth="1"/>
    <col min="22" max="22" width="13.75" customWidth="1"/>
    <col min="23" max="23" width="14" customWidth="1"/>
    <col min="27" max="27" width="12.5" customWidth="1"/>
    <col min="28" max="28" width="13.75" customWidth="1"/>
    <col min="29" max="29" width="13.25" customWidth="1"/>
    <col min="30" max="30" width="14.375" customWidth="1"/>
  </cols>
  <sheetData>
    <row r="1" spans="1:31" ht="31.5" x14ac:dyDescent="0.25">
      <c r="A1" s="75"/>
      <c r="B1" s="76" t="s">
        <v>58</v>
      </c>
      <c r="C1" s="76"/>
      <c r="D1" s="76" t="s">
        <v>59</v>
      </c>
      <c r="E1" s="76"/>
      <c r="F1" s="76" t="s">
        <v>60</v>
      </c>
      <c r="G1" s="76"/>
      <c r="H1" s="76" t="s">
        <v>61</v>
      </c>
      <c r="I1" s="76"/>
      <c r="J1" s="76" t="s">
        <v>62</v>
      </c>
      <c r="K1" s="77"/>
      <c r="M1" s="17"/>
      <c r="N1" s="17"/>
      <c r="O1" s="17"/>
      <c r="P1" s="17"/>
      <c r="Q1" s="173"/>
      <c r="R1" s="175" t="s">
        <v>147</v>
      </c>
      <c r="S1" s="175" t="s">
        <v>148</v>
      </c>
      <c r="T1" s="41"/>
      <c r="U1" s="41"/>
      <c r="V1" s="17"/>
      <c r="W1" s="17"/>
      <c r="X1" s="17"/>
      <c r="Y1" s="17"/>
      <c r="Z1" s="32"/>
      <c r="AA1" s="32" t="s">
        <v>68</v>
      </c>
      <c r="AB1" s="32" t="s">
        <v>69</v>
      </c>
      <c r="AC1" s="32" t="s">
        <v>70</v>
      </c>
      <c r="AD1" s="32" t="s">
        <v>71</v>
      </c>
      <c r="AE1" s="17"/>
    </row>
    <row r="2" spans="1:31" x14ac:dyDescent="0.25">
      <c r="A2" s="16" t="s">
        <v>68</v>
      </c>
      <c r="B2" s="14" t="s">
        <v>113</v>
      </c>
      <c r="C2" s="14" t="s">
        <v>114</v>
      </c>
      <c r="D2" s="14" t="s">
        <v>117</v>
      </c>
      <c r="E2" s="14" t="s">
        <v>118</v>
      </c>
      <c r="F2" s="14" t="s">
        <v>113</v>
      </c>
      <c r="G2" s="14" t="s">
        <v>114</v>
      </c>
      <c r="H2" s="14" t="s">
        <v>117</v>
      </c>
      <c r="I2" s="14" t="s">
        <v>118</v>
      </c>
      <c r="J2" s="14" t="s">
        <v>117</v>
      </c>
      <c r="K2" s="14" t="s">
        <v>118</v>
      </c>
      <c r="M2" s="17"/>
      <c r="N2" s="20"/>
      <c r="O2" s="20"/>
      <c r="P2" s="20"/>
      <c r="Q2" s="174" t="s">
        <v>123</v>
      </c>
      <c r="R2" s="79">
        <f>1-((1-B2)^0.03333*(1-D2)^0.03333*(1-F2)^0.03333*(1-H2)^0.03333*(1-J2)^0.03333*(1-B8)^0.03333*(1-D8)^0.03333*(1-F8)^0.03333*(1-H8)^0.03333*(1-J8)^0.03333*(1-B14)^0.03333*(1-D14)^0.03333*(1-F14)^0.03333*(1-H14)^0.03333*(1-J14)^0.03333*(1-B20)^0.03333*(1-D20)^0.03333*(1-F20)^0.03333*(1-H20)^0.03333*(1-J20)^0.03333*(1-B26)^0.03333*(1-D26)^0.03333*(1-F26)^0.03333*(1-H26)^0.03333*(1-J26)^0.03333*(1-B32)^0.03333*(1-D32)^0.03333*(1-F32)^0.03333*(1-H32)^0.03333*(1-J32)^0.03333)</f>
        <v>0.72123369802518189</v>
      </c>
      <c r="S2" s="79">
        <f>(C2^0.03333*E2^0.03333*G2^0.03333*I2^0.03333*K2^0.03333*C8^0.03333*E8^0.03333*G8^0.03333*I8^0.03333*K8^0.03333*C14^0.03333*E14^0.03333*G14^0.03333*I14^0.03333*K14^0.03333*C20^0.03333*E20^0.03333*G20^0.03333*I20^0.03333*K20^0.03333*C26^0.03333*E26^0.03333*G26^0.03333*I26^0.03333*K26^0.03333*C32^0.03333*E32^0.03333*G32^0.03333*I32^0.03333*K32^0.03333)</f>
        <v>0.22538487355705714</v>
      </c>
      <c r="T2" s="20"/>
      <c r="U2" s="20"/>
      <c r="V2" s="17"/>
      <c r="W2" s="17"/>
      <c r="X2" s="17"/>
      <c r="Y2" s="17"/>
      <c r="Z2" s="32" t="s">
        <v>58</v>
      </c>
      <c r="AA2" s="32">
        <f>SQRT((R2-B2)^2+(S2-C2)^2)</f>
        <v>3.2508066408611265E-2</v>
      </c>
      <c r="AB2" s="32">
        <f>SQRT((R3-B3)^2+(S3-C3)^2)</f>
        <v>0.1289904321154301</v>
      </c>
      <c r="AC2" s="32">
        <f>SQRT((R4-B4)^2+(S4-C4)^2)</f>
        <v>0.13226340731816971</v>
      </c>
      <c r="AD2" s="32">
        <f>SQRT((R5-B5)^2+(S5-C5)^2)</f>
        <v>8.3142591900173864E-3</v>
      </c>
      <c r="AE2" s="17"/>
    </row>
    <row r="3" spans="1:31" x14ac:dyDescent="0.25">
      <c r="A3" s="16" t="s">
        <v>69</v>
      </c>
      <c r="B3" s="14" t="s">
        <v>117</v>
      </c>
      <c r="C3" s="14" t="s">
        <v>118</v>
      </c>
      <c r="D3" s="14" t="s">
        <v>117</v>
      </c>
      <c r="E3" s="14" t="s">
        <v>118</v>
      </c>
      <c r="F3" s="14" t="s">
        <v>117</v>
      </c>
      <c r="G3" s="14" t="s">
        <v>118</v>
      </c>
      <c r="H3" s="14" t="s">
        <v>117</v>
      </c>
      <c r="I3" s="14" t="s">
        <v>118</v>
      </c>
      <c r="J3" s="14" t="s">
        <v>117</v>
      </c>
      <c r="K3" s="14" t="s">
        <v>118</v>
      </c>
      <c r="M3" s="17"/>
      <c r="N3" s="20"/>
      <c r="O3" s="20"/>
      <c r="P3" s="20"/>
      <c r="Q3" s="174" t="s">
        <v>124</v>
      </c>
      <c r="R3" s="79">
        <f t="shared" ref="R3:R5" si="0">1-((1-B3)^0.03333*(1-D3)^0.03333*(1-F3)^0.03333*(1-H3)^0.03333*(1-J3)^0.03333*(1-B9)^0.03333*(1-D9)^0.03333*(1-F9)^0.03333*(1-H9)^0.03333*(1-J9)^0.03333*(1-B15)^0.03333*(1-D15)^0.03333*(1-F15)^0.03333*(1-H15)^0.03333*(1-J15)^0.03333*(1-B21)^0.03333*(1-D21)^0.03333*(1-F21)^0.03333*(1-H21)^0.03333*(1-J21)^0.03333*(1-B27)^0.03333*(1-D27)^0.03333*(1-F27)^0.03333*(1-H27)^0.03333*(1-J27)^0.03333*(1-B33)^0.03333*(1-D33)^0.03333*(1-F33)^0.03333*(1-H33)^0.03333*(1-J33)^0.03333)</f>
        <v>0.7061132322704986</v>
      </c>
      <c r="S3" s="79">
        <f t="shared" ref="S3:S5" si="1">(C3^0.03333*E3^0.03333*G3^0.03333*I3^0.03333*K3^0.03333*C9^0.03333*E9^0.03333*G9^0.03333*I9^0.03333*K9^0.03333*C15^0.03333*E15^0.03333*G15^0.03333*I15^0.03333*K15^0.03333*C21^0.03333*E21^0.03333*G21^0.03333*I21^0.03333*K21^0.03333*C27^0.03333*E27^0.03333*G27^0.03333*I27^0.03333*K27^0.03333*C33^0.03333*E33^0.03333*G33^0.03333*I33^0.03333*K33^0.03333)</f>
        <v>0.23845228330931897</v>
      </c>
      <c r="T3" s="20"/>
      <c r="U3" s="20"/>
      <c r="V3" s="17"/>
      <c r="W3" s="17"/>
      <c r="X3" s="17"/>
      <c r="Y3" s="17"/>
      <c r="Z3" s="32" t="s">
        <v>59</v>
      </c>
      <c r="AA3" s="32">
        <f>SQRT((R2-D2)^2+(S2-E2)^2)</f>
        <v>0.10902756297378079</v>
      </c>
      <c r="AB3" s="32">
        <f>SQRT((R3-D3)^2+(S3-E3)^2)</f>
        <v>0.1289904321154301</v>
      </c>
      <c r="AC3" s="32">
        <f>SQRT((R4-D4)^2+(S4-E4)^2)</f>
        <v>9.6796917041237843E-3</v>
      </c>
      <c r="AD3" s="32">
        <f>SQRT((R5-D5)^2+(S5-E5)^2)</f>
        <v>8.3142591900173864E-3</v>
      </c>
      <c r="AE3" s="17"/>
    </row>
    <row r="4" spans="1:31" x14ac:dyDescent="0.25">
      <c r="A4" s="16" t="s">
        <v>70</v>
      </c>
      <c r="B4" s="14" t="s">
        <v>117</v>
      </c>
      <c r="C4" s="14" t="s">
        <v>118</v>
      </c>
      <c r="D4" s="14" t="s">
        <v>113</v>
      </c>
      <c r="E4" s="14" t="s">
        <v>114</v>
      </c>
      <c r="F4" s="14" t="s">
        <v>117</v>
      </c>
      <c r="G4" s="14" t="s">
        <v>118</v>
      </c>
      <c r="H4" s="14" t="s">
        <v>117</v>
      </c>
      <c r="I4" s="14" t="s">
        <v>118</v>
      </c>
      <c r="J4" s="14" t="s">
        <v>111</v>
      </c>
      <c r="K4" s="14" t="s">
        <v>112</v>
      </c>
      <c r="M4" s="17"/>
      <c r="N4" s="20"/>
      <c r="O4" s="20"/>
      <c r="P4" s="20"/>
      <c r="Q4" s="174" t="s">
        <v>125</v>
      </c>
      <c r="R4" s="79">
        <f t="shared" si="0"/>
        <v>0.70435653704535173</v>
      </c>
      <c r="S4" s="79">
        <f t="shared" si="1"/>
        <v>0.2413560994649776</v>
      </c>
      <c r="T4" s="20"/>
      <c r="U4" s="20"/>
      <c r="V4" s="17"/>
      <c r="W4" s="17"/>
      <c r="X4" s="17"/>
      <c r="Y4" s="17"/>
      <c r="Z4" s="32" t="s">
        <v>60</v>
      </c>
      <c r="AA4" s="32">
        <f>SQRT((R2-F2)^2+(S2-G2)^2)</f>
        <v>3.2508066408611265E-2</v>
      </c>
      <c r="AB4" s="32">
        <f>SQRT((R3-F3)^2+(S3-G3)^2)</f>
        <v>0.1289904321154301</v>
      </c>
      <c r="AC4" s="32">
        <f>SQRT((R4-F4)^2+(S4-G4)^2)</f>
        <v>0.13226340731816971</v>
      </c>
      <c r="AD4" s="32">
        <f>SQRT((R5-F5)^2+(S5-G5)^2)</f>
        <v>0.27535216471992791</v>
      </c>
      <c r="AE4" s="17"/>
    </row>
    <row r="5" spans="1:31" x14ac:dyDescent="0.25">
      <c r="A5" s="16" t="s">
        <v>71</v>
      </c>
      <c r="B5" s="14" t="s">
        <v>113</v>
      </c>
      <c r="C5" s="14" t="s">
        <v>114</v>
      </c>
      <c r="D5" s="14" t="s">
        <v>113</v>
      </c>
      <c r="E5" s="14" t="s">
        <v>114</v>
      </c>
      <c r="F5" s="14" t="s">
        <v>111</v>
      </c>
      <c r="G5" s="14" t="s">
        <v>112</v>
      </c>
      <c r="H5" s="14" t="s">
        <v>113</v>
      </c>
      <c r="I5" s="14" t="s">
        <v>114</v>
      </c>
      <c r="J5" s="14" t="s">
        <v>111</v>
      </c>
      <c r="K5" s="14" t="s">
        <v>112</v>
      </c>
      <c r="M5" s="17"/>
      <c r="N5" s="20"/>
      <c r="O5" s="20"/>
      <c r="P5" s="20"/>
      <c r="Q5" s="174" t="s">
        <v>126</v>
      </c>
      <c r="R5" s="79">
        <f t="shared" si="0"/>
        <v>0.69216983950182742</v>
      </c>
      <c r="S5" s="79">
        <f t="shared" si="1"/>
        <v>0.25279562022664864</v>
      </c>
      <c r="T5" s="20"/>
      <c r="U5" s="20"/>
      <c r="V5" s="17"/>
      <c r="W5" s="17"/>
      <c r="X5" s="17"/>
      <c r="Y5" s="17"/>
      <c r="Z5" s="32" t="s">
        <v>61</v>
      </c>
      <c r="AA5" s="32">
        <f>SQRT((R2-H2)^2+(S2-I2)^2)</f>
        <v>0.10902756297378079</v>
      </c>
      <c r="AB5" s="32">
        <f>SQRT((R3-H3)^2+(S3-I3)^2)</f>
        <v>0.1289904321154301</v>
      </c>
      <c r="AC5" s="32">
        <f>SQRT((R4-H4)^2+(S4-I4)^2)</f>
        <v>0.13226340731816971</v>
      </c>
      <c r="AD5" s="32">
        <f>SQRT((R5-H5)^2+(S5-I5)^2)</f>
        <v>8.3142591900173864E-3</v>
      </c>
      <c r="AE5" s="17"/>
    </row>
    <row r="6" spans="1:31" x14ac:dyDescent="0.25">
      <c r="A6" s="16"/>
      <c r="B6" s="14" t="s">
        <v>110</v>
      </c>
      <c r="C6" s="14" t="s">
        <v>110</v>
      </c>
      <c r="D6" s="14" t="s">
        <v>110</v>
      </c>
      <c r="E6" s="14" t="s">
        <v>110</v>
      </c>
      <c r="F6" s="14" t="s">
        <v>110</v>
      </c>
      <c r="G6" s="14" t="s">
        <v>110</v>
      </c>
      <c r="H6" s="14" t="s">
        <v>110</v>
      </c>
      <c r="I6" s="14" t="s">
        <v>110</v>
      </c>
      <c r="J6" s="14" t="s">
        <v>110</v>
      </c>
      <c r="K6" s="14" t="s">
        <v>110</v>
      </c>
      <c r="M6" s="186"/>
      <c r="N6" s="186"/>
      <c r="O6" s="186"/>
      <c r="P6" s="186"/>
      <c r="Q6" s="186"/>
      <c r="R6" s="186"/>
      <c r="S6" s="186"/>
      <c r="T6" s="186"/>
      <c r="U6" s="186"/>
      <c r="Z6" s="32" t="s">
        <v>62</v>
      </c>
      <c r="AA6" s="32">
        <f>SQRT((R2-J2)^2+(S2-K2)^2)</f>
        <v>0.10902756297378079</v>
      </c>
      <c r="AB6" s="32">
        <f>SQRT((R3-J3)^2+(S3-K3)^2)</f>
        <v>0.1289904321154301</v>
      </c>
      <c r="AC6" s="32">
        <f>SQRT((R4-J4)^2+(S4-K4)^2)</f>
        <v>0.29205114528732212</v>
      </c>
      <c r="AD6" s="32">
        <f>SQRT((R5-J5)^2+(S5-K5)^2)</f>
        <v>0.27535216471992791</v>
      </c>
    </row>
    <row r="7" spans="1:31" x14ac:dyDescent="0.25">
      <c r="A7" s="16"/>
      <c r="B7" s="16" t="s">
        <v>63</v>
      </c>
      <c r="C7" s="16"/>
      <c r="D7" s="16" t="s">
        <v>64</v>
      </c>
      <c r="E7" s="16"/>
      <c r="F7" s="16" t="s">
        <v>65</v>
      </c>
      <c r="G7" s="16"/>
      <c r="H7" s="16" t="s">
        <v>66</v>
      </c>
      <c r="I7" s="16"/>
      <c r="J7" s="16" t="s">
        <v>67</v>
      </c>
      <c r="K7" s="16"/>
      <c r="V7" s="21"/>
      <c r="Z7" s="32" t="s">
        <v>63</v>
      </c>
      <c r="AA7" s="32">
        <f>SQRT((R2-B8)^2+(S2-C8)^2)</f>
        <v>0.10902756297378079</v>
      </c>
      <c r="AB7" s="32">
        <f>SQRT((R3-B9)^2+(S3-C9)^2)</f>
        <v>1.3066038786154708E-2</v>
      </c>
      <c r="AC7" s="32">
        <f>SQRT((R4-B10)^2+(S4-C10)^2)</f>
        <v>9.6796917041237843E-3</v>
      </c>
      <c r="AD7" s="32">
        <f>SQRT((R5-B11)^2+(S5-C11)^2)</f>
        <v>0.14897745819701397</v>
      </c>
    </row>
    <row r="8" spans="1:31" x14ac:dyDescent="0.25">
      <c r="A8" s="16" t="s">
        <v>68</v>
      </c>
      <c r="B8" s="14" t="s">
        <v>117</v>
      </c>
      <c r="C8" s="14" t="s">
        <v>118</v>
      </c>
      <c r="D8" s="14" t="s">
        <v>117</v>
      </c>
      <c r="E8" s="14" t="s">
        <v>118</v>
      </c>
      <c r="F8" s="14" t="s">
        <v>117</v>
      </c>
      <c r="G8" s="14" t="s">
        <v>118</v>
      </c>
      <c r="H8" s="14" t="s">
        <v>117</v>
      </c>
      <c r="I8" s="14" t="s">
        <v>118</v>
      </c>
      <c r="J8" s="14" t="s">
        <v>113</v>
      </c>
      <c r="K8" s="14" t="s">
        <v>114</v>
      </c>
      <c r="M8" s="194" t="s">
        <v>149</v>
      </c>
      <c r="N8" s="194"/>
      <c r="P8" s="24"/>
      <c r="V8" s="21"/>
      <c r="Z8" s="32" t="s">
        <v>64</v>
      </c>
      <c r="AA8" s="32">
        <f>SQRT((R2-D8)^2+(S2-E8)^2)</f>
        <v>0.10902756297378079</v>
      </c>
      <c r="AB8" s="32">
        <f>SQRT((R3-D9)^2+(S3-E9)^2)</f>
        <v>0.1289904321154301</v>
      </c>
      <c r="AC8" s="32">
        <f>SQRT((R4-D10)^2+(S4-E10)^2)</f>
        <v>0.29205114528732212</v>
      </c>
      <c r="AD8" s="32">
        <f>SQRT((R5-D11)^2+(S5-E11)^2)</f>
        <v>0.14897745819701397</v>
      </c>
    </row>
    <row r="9" spans="1:31" x14ac:dyDescent="0.25">
      <c r="A9" s="16" t="s">
        <v>69</v>
      </c>
      <c r="B9" s="14" t="s">
        <v>113</v>
      </c>
      <c r="C9" s="14" t="s">
        <v>114</v>
      </c>
      <c r="D9" s="14" t="s">
        <v>117</v>
      </c>
      <c r="E9" s="14" t="s">
        <v>118</v>
      </c>
      <c r="F9" s="14" t="s">
        <v>117</v>
      </c>
      <c r="G9" s="14" t="s">
        <v>118</v>
      </c>
      <c r="H9" s="14" t="s">
        <v>117</v>
      </c>
      <c r="I9" s="14" t="s">
        <v>118</v>
      </c>
      <c r="J9" s="14" t="s">
        <v>117</v>
      </c>
      <c r="K9" s="14" t="s">
        <v>118</v>
      </c>
      <c r="M9" s="22"/>
      <c r="N9" s="23">
        <f>1/30</f>
        <v>3.3333333333333333E-2</v>
      </c>
      <c r="P9" s="25"/>
      <c r="Q9" s="26"/>
      <c r="R9" s="27"/>
      <c r="S9" s="27"/>
      <c r="Z9" s="32" t="s">
        <v>65</v>
      </c>
      <c r="AA9" s="32">
        <f>SQRT((R2-F8)^2+(S2-G8)^2)</f>
        <v>0.10902756297378079</v>
      </c>
      <c r="AB9" s="32">
        <f>SQRT((R3-F9)^2+(S3-G9)^2)</f>
        <v>0.1289904321154301</v>
      </c>
      <c r="AC9" s="32">
        <f>SQRT((R4-F10)^2+(S4-G10)^2)</f>
        <v>0.13226340731816971</v>
      </c>
      <c r="AD9" s="32">
        <f>SQRT((R5-F11)^2+(S5-G11)^2)</f>
        <v>0.14897745819701397</v>
      </c>
    </row>
    <row r="10" spans="1:31" x14ac:dyDescent="0.25">
      <c r="A10" s="16" t="s">
        <v>70</v>
      </c>
      <c r="B10" s="14" t="s">
        <v>113</v>
      </c>
      <c r="C10" s="14" t="s">
        <v>114</v>
      </c>
      <c r="D10" s="14" t="s">
        <v>111</v>
      </c>
      <c r="E10" s="14" t="s">
        <v>112</v>
      </c>
      <c r="F10" s="14" t="s">
        <v>117</v>
      </c>
      <c r="G10" s="14" t="s">
        <v>118</v>
      </c>
      <c r="H10" s="14" t="s">
        <v>113</v>
      </c>
      <c r="I10" s="14" t="s">
        <v>114</v>
      </c>
      <c r="J10" s="14" t="s">
        <v>117</v>
      </c>
      <c r="K10" s="14" t="s">
        <v>118</v>
      </c>
      <c r="P10" s="26"/>
      <c r="Q10" s="26"/>
      <c r="R10" s="179" t="s">
        <v>122</v>
      </c>
      <c r="S10" s="27"/>
      <c r="Z10" s="32" t="s">
        <v>66</v>
      </c>
      <c r="AA10" s="32">
        <f>SQRT((R2-H8)^2+(S2-I8)^2)</f>
        <v>0.10902756297378079</v>
      </c>
      <c r="AB10" s="32">
        <f>SQRT((R3-H9)^2+(S3-I9)^2)</f>
        <v>0.1289904321154301</v>
      </c>
      <c r="AC10" s="32">
        <f>SQRT((R4-H10)^2+(S4-I10)^2)</f>
        <v>9.6796917041237843E-3</v>
      </c>
      <c r="AD10" s="32">
        <f>SQRT((R5-H11)^2+(S5-I11)^2)</f>
        <v>0.14897745819701397</v>
      </c>
    </row>
    <row r="11" spans="1:31" x14ac:dyDescent="0.25">
      <c r="A11" s="16" t="s">
        <v>71</v>
      </c>
      <c r="B11" s="14" t="s">
        <v>117</v>
      </c>
      <c r="C11" s="14" t="s">
        <v>118</v>
      </c>
      <c r="D11" s="14" t="s">
        <v>117</v>
      </c>
      <c r="E11" s="14" t="s">
        <v>118</v>
      </c>
      <c r="F11" s="14" t="s">
        <v>117</v>
      </c>
      <c r="G11" s="14" t="s">
        <v>118</v>
      </c>
      <c r="H11" s="14" t="s">
        <v>117</v>
      </c>
      <c r="I11" s="14" t="s">
        <v>118</v>
      </c>
      <c r="J11" s="14" t="s">
        <v>113</v>
      </c>
      <c r="K11" s="14" t="s">
        <v>114</v>
      </c>
      <c r="M11" s="176" t="s">
        <v>121</v>
      </c>
      <c r="N11" s="176" t="s">
        <v>139</v>
      </c>
      <c r="O11" s="28"/>
      <c r="P11" s="89"/>
      <c r="Q11" s="180" t="s">
        <v>185</v>
      </c>
      <c r="R11" s="177" t="s">
        <v>186</v>
      </c>
      <c r="S11" s="178" t="s">
        <v>146</v>
      </c>
      <c r="T11" s="187" t="s">
        <v>138</v>
      </c>
      <c r="U11" s="188"/>
      <c r="V11" s="188"/>
      <c r="W11" s="189" t="s">
        <v>127</v>
      </c>
      <c r="X11" s="190"/>
      <c r="Z11" s="32" t="s">
        <v>67</v>
      </c>
      <c r="AA11" s="32">
        <f>SQRT((R2-J8)^2+(S2-K8)^2)</f>
        <v>3.2508066408611265E-2</v>
      </c>
      <c r="AB11" s="32">
        <f>SQRT((R3-J9)^2+(S3-K9)^2)</f>
        <v>0.1289904321154301</v>
      </c>
      <c r="AC11" s="32">
        <f>SQRT((R4-J10)^2+(S4-K10)^2)</f>
        <v>0.13226340731816971</v>
      </c>
      <c r="AD11" s="32">
        <f>SQRT((R5-J11)^2+(S5-K11)^2)</f>
        <v>8.3142591900173864E-3</v>
      </c>
    </row>
    <row r="12" spans="1:31" x14ac:dyDescent="0.25">
      <c r="A12" s="16"/>
      <c r="B12" s="14" t="s">
        <v>110</v>
      </c>
      <c r="C12" s="14" t="s">
        <v>110</v>
      </c>
      <c r="D12" s="14" t="s">
        <v>110</v>
      </c>
      <c r="E12" s="14" t="s">
        <v>110</v>
      </c>
      <c r="F12" s="14" t="s">
        <v>110</v>
      </c>
      <c r="G12" s="14" t="s">
        <v>110</v>
      </c>
      <c r="H12" s="14" t="s">
        <v>110</v>
      </c>
      <c r="I12" s="14" t="s">
        <v>110</v>
      </c>
      <c r="J12" s="14" t="s">
        <v>110</v>
      </c>
      <c r="K12" s="14" t="s">
        <v>110</v>
      </c>
      <c r="M12" s="80" t="s">
        <v>129</v>
      </c>
      <c r="N12" s="81">
        <f>MAX(AA2:AA31)</f>
        <v>0.31527179412195533</v>
      </c>
      <c r="O12" s="5"/>
      <c r="P12" s="90" t="s">
        <v>123</v>
      </c>
      <c r="Q12" s="90">
        <v>0.72123369802518189</v>
      </c>
      <c r="R12" s="90">
        <v>0.22538487355705714</v>
      </c>
      <c r="S12" s="90">
        <v>0.31527179412195533</v>
      </c>
      <c r="T12" s="84" t="s">
        <v>68</v>
      </c>
      <c r="U12" s="36">
        <f>(Q12-R12+SQRT(2)*S12+1)/4</f>
        <v>0.48542761788727307</v>
      </c>
      <c r="V12" s="31"/>
      <c r="W12" s="181">
        <f>U12/U16</f>
        <v>0.21263126147323966</v>
      </c>
      <c r="X12" s="182"/>
      <c r="Z12" s="32" t="s">
        <v>72</v>
      </c>
      <c r="AA12" s="32">
        <f>SQRT((R2-B14)^2+(S2-C14)^2)</f>
        <v>0.10902756297378079</v>
      </c>
      <c r="AB12" s="32">
        <f>SQRT((R3-B15)^2+(S3-C15)^2)</f>
        <v>1.3066038786154708E-2</v>
      </c>
      <c r="AC12" s="32">
        <f>SQRT((R4-B16)^2+(S4-C16)^2)</f>
        <v>9.6796917041237843E-3</v>
      </c>
      <c r="AD12" s="32">
        <f>SQRT((R5-B17)^2+(S5-C17)^2)</f>
        <v>8.3142591900173864E-3</v>
      </c>
    </row>
    <row r="13" spans="1:31" x14ac:dyDescent="0.25">
      <c r="A13" s="16"/>
      <c r="B13" s="16" t="s">
        <v>72</v>
      </c>
      <c r="C13" s="16"/>
      <c r="D13" s="16" t="s">
        <v>73</v>
      </c>
      <c r="E13" s="16"/>
      <c r="F13" s="16" t="s">
        <v>74</v>
      </c>
      <c r="G13" s="16"/>
      <c r="H13" s="16" t="s">
        <v>75</v>
      </c>
      <c r="I13" s="16"/>
      <c r="J13" s="16" t="s">
        <v>76</v>
      </c>
      <c r="K13" s="16"/>
      <c r="M13" s="80" t="s">
        <v>130</v>
      </c>
      <c r="N13" s="81">
        <f>MAX(AB2:AB31)</f>
        <v>0.71960521838765246</v>
      </c>
      <c r="O13" s="5"/>
      <c r="P13" s="90" t="s">
        <v>124</v>
      </c>
      <c r="Q13" s="90">
        <v>0.7061132322704986</v>
      </c>
      <c r="R13" s="90">
        <v>0.23845228330931897</v>
      </c>
      <c r="S13" s="90">
        <v>0.71960521838765246</v>
      </c>
      <c r="T13" s="84" t="s">
        <v>69</v>
      </c>
      <c r="U13" s="36">
        <f t="shared" ref="U13:U15" si="2">(Q13-R13+SQRT(2)*S13+1)/4</f>
        <v>0.62133410208986262</v>
      </c>
      <c r="V13" s="31"/>
      <c r="W13" s="181">
        <f>U13/U16</f>
        <v>0.27216221132764262</v>
      </c>
      <c r="X13" s="182"/>
      <c r="Z13" s="32" t="s">
        <v>73</v>
      </c>
      <c r="AA13" s="32">
        <f>SQRT((R2-D14)^2+(S2-E14)^2)</f>
        <v>3.2508066408611265E-2</v>
      </c>
      <c r="AB13" s="32">
        <f>SQRT((R3-D15)^2+(S3-E15)^2)</f>
        <v>1.3066038786154708E-2</v>
      </c>
      <c r="AC13" s="32">
        <f>SQRT((R4-D16)^2+(S4-E16)^2)</f>
        <v>0.13226340731816971</v>
      </c>
      <c r="AD13" s="32">
        <f>SQRT((R5-D17)^2+(S5-E17)^2)</f>
        <v>0.14897745819701397</v>
      </c>
    </row>
    <row r="14" spans="1:31" x14ac:dyDescent="0.25">
      <c r="A14" s="16" t="s">
        <v>68</v>
      </c>
      <c r="B14" s="14" t="s">
        <v>117</v>
      </c>
      <c r="C14" s="14" t="s">
        <v>118</v>
      </c>
      <c r="D14" s="14" t="s">
        <v>113</v>
      </c>
      <c r="E14" s="14" t="s">
        <v>114</v>
      </c>
      <c r="F14" s="14" t="s">
        <v>111</v>
      </c>
      <c r="G14" s="14" t="s">
        <v>112</v>
      </c>
      <c r="H14" s="14" t="s">
        <v>111</v>
      </c>
      <c r="I14" s="14" t="s">
        <v>112</v>
      </c>
      <c r="J14" s="14" t="s">
        <v>117</v>
      </c>
      <c r="K14" s="14" t="s">
        <v>118</v>
      </c>
      <c r="M14" s="80" t="s">
        <v>131</v>
      </c>
      <c r="N14" s="81">
        <f>MAX(AC2:AC31)</f>
        <v>0.57488611610977891</v>
      </c>
      <c r="O14" s="5"/>
      <c r="P14" s="90" t="s">
        <v>125</v>
      </c>
      <c r="Q14" s="90">
        <v>0.70435653704535173</v>
      </c>
      <c r="R14" s="90">
        <v>0.2413560994649776</v>
      </c>
      <c r="S14" s="90">
        <v>0.57488611610977891</v>
      </c>
      <c r="T14" s="84" t="s">
        <v>70</v>
      </c>
      <c r="U14" s="36">
        <f t="shared" si="2"/>
        <v>0.56900304495070431</v>
      </c>
      <c r="V14" s="31"/>
      <c r="W14" s="181">
        <f>U14/U16</f>
        <v>0.24923970283470515</v>
      </c>
      <c r="X14" s="182"/>
      <c r="Z14" s="32" t="s">
        <v>74</v>
      </c>
      <c r="AA14" s="32">
        <f>SQRT((R2-F14)^2+(S2-G14)^2)</f>
        <v>0.31527179412195533</v>
      </c>
      <c r="AB14" s="32">
        <f>SQRT((R3-F15)^2+(S3-G15)^2)</f>
        <v>1.3066038786154708E-2</v>
      </c>
      <c r="AC14" s="32">
        <f>SQRT((R4-F16)^2+(S4-G16)^2)</f>
        <v>0.29205114528732212</v>
      </c>
      <c r="AD14" s="32">
        <f>SQRT((R5-F17)^2+(S5-G17)^2)</f>
        <v>8.3142591900173864E-3</v>
      </c>
    </row>
    <row r="15" spans="1:31" x14ac:dyDescent="0.25">
      <c r="A15" s="16" t="s">
        <v>69</v>
      </c>
      <c r="B15" s="14" t="s">
        <v>113</v>
      </c>
      <c r="C15" s="14" t="s">
        <v>114</v>
      </c>
      <c r="D15" s="14" t="s">
        <v>113</v>
      </c>
      <c r="E15" s="14" t="s">
        <v>114</v>
      </c>
      <c r="F15" s="14" t="s">
        <v>113</v>
      </c>
      <c r="G15" s="14" t="s">
        <v>114</v>
      </c>
      <c r="H15" s="14" t="s">
        <v>119</v>
      </c>
      <c r="I15" s="14" t="s">
        <v>120</v>
      </c>
      <c r="J15" s="14" t="s">
        <v>113</v>
      </c>
      <c r="K15" s="14" t="s">
        <v>114</v>
      </c>
      <c r="M15" s="80" t="s">
        <v>132</v>
      </c>
      <c r="N15" s="81">
        <f>MAX(AD2:AD31)</f>
        <v>0.69960227714113221</v>
      </c>
      <c r="O15" s="5"/>
      <c r="P15" s="90" t="s">
        <v>126</v>
      </c>
      <c r="Q15" s="90">
        <v>0.69216983950182742</v>
      </c>
      <c r="R15" s="90">
        <v>0.25279562022664864</v>
      </c>
      <c r="S15" s="90">
        <v>0.69960227714113221</v>
      </c>
      <c r="T15" s="84" t="s">
        <v>71</v>
      </c>
      <c r="U15" s="36">
        <f t="shared" si="2"/>
        <v>0.60719031196881712</v>
      </c>
      <c r="V15" s="31"/>
      <c r="W15" s="181">
        <f>U15/U16</f>
        <v>0.26596682436441249</v>
      </c>
      <c r="X15" s="182"/>
      <c r="Z15" s="32" t="s">
        <v>75</v>
      </c>
      <c r="AA15" s="32">
        <f>SQRT((R2-H14)^2+(S2-I14)^2)</f>
        <v>0.31527179412195533</v>
      </c>
      <c r="AB15" s="32">
        <f>SQRT((R3-H15)^2+(S3-I15)^2)</f>
        <v>0.57818637180281673</v>
      </c>
      <c r="AC15" s="32">
        <f>SQRT((R4-H16)^2+(S4-I16)^2)</f>
        <v>0.29205114528732212</v>
      </c>
      <c r="AD15" s="32">
        <f>SQRT((R5-H17)^2+(S5-I17)^2)</f>
        <v>0.55818321573299012</v>
      </c>
    </row>
    <row r="16" spans="1:31" x14ac:dyDescent="0.25">
      <c r="A16" s="16" t="s">
        <v>70</v>
      </c>
      <c r="B16" s="14" t="s">
        <v>113</v>
      </c>
      <c r="C16" s="14" t="s">
        <v>114</v>
      </c>
      <c r="D16" s="14" t="s">
        <v>117</v>
      </c>
      <c r="E16" s="14" t="s">
        <v>118</v>
      </c>
      <c r="F16" s="14" t="s">
        <v>111</v>
      </c>
      <c r="G16" s="14" t="s">
        <v>112</v>
      </c>
      <c r="H16" s="14" t="s">
        <v>111</v>
      </c>
      <c r="I16" s="14" t="s">
        <v>112</v>
      </c>
      <c r="J16" s="14" t="s">
        <v>117</v>
      </c>
      <c r="K16" s="14" t="s">
        <v>118</v>
      </c>
      <c r="M16" s="82"/>
      <c r="N16" s="83"/>
      <c r="P16" s="82"/>
      <c r="Q16" s="82"/>
      <c r="R16" s="82"/>
      <c r="S16" s="82"/>
      <c r="T16" s="30"/>
      <c r="U16" s="29">
        <f>SUM(U12:U15)</f>
        <v>2.2829550768966573</v>
      </c>
      <c r="V16" s="30"/>
      <c r="W16" s="183"/>
      <c r="X16" s="182"/>
      <c r="Z16" s="32" t="s">
        <v>76</v>
      </c>
      <c r="AA16" s="32">
        <f>SQRT((R2-J14)^2+(S2-K14)^2)</f>
        <v>0.10902756297378079</v>
      </c>
      <c r="AB16" s="32">
        <f>SQRT((R3-J15)^2+(S3-K15)^2)</f>
        <v>1.3066038786154708E-2</v>
      </c>
      <c r="AC16" s="32">
        <f>SQRT((R4-J16)^2+(S4-K16)^2)</f>
        <v>0.13226340731816971</v>
      </c>
      <c r="AD16" s="32">
        <f>SQRT((R5-J17)^2+(S5-K17)^2)</f>
        <v>8.3142591900173864E-3</v>
      </c>
    </row>
    <row r="17" spans="1:30" x14ac:dyDescent="0.25">
      <c r="A17" s="16" t="s">
        <v>71</v>
      </c>
      <c r="B17" s="14" t="s">
        <v>113</v>
      </c>
      <c r="C17" s="14" t="s">
        <v>114</v>
      </c>
      <c r="D17" s="14" t="s">
        <v>117</v>
      </c>
      <c r="E17" s="14" t="s">
        <v>118</v>
      </c>
      <c r="F17" s="14" t="s">
        <v>113</v>
      </c>
      <c r="G17" s="14" t="s">
        <v>114</v>
      </c>
      <c r="H17" s="14" t="s">
        <v>119</v>
      </c>
      <c r="I17" s="14" t="s">
        <v>120</v>
      </c>
      <c r="J17" s="14" t="s">
        <v>113</v>
      </c>
      <c r="K17" s="14" t="s">
        <v>114</v>
      </c>
      <c r="M17" s="82"/>
      <c r="N17" s="88" t="s">
        <v>140</v>
      </c>
      <c r="P17" s="82"/>
      <c r="Q17" s="82"/>
      <c r="R17" s="82"/>
      <c r="S17" s="88"/>
      <c r="T17" s="85" t="s">
        <v>142</v>
      </c>
      <c r="U17" s="33"/>
      <c r="V17" s="34"/>
      <c r="W17" s="21"/>
      <c r="Z17" s="32" t="s">
        <v>77</v>
      </c>
      <c r="AA17" s="32">
        <f>SQRT((R2-B20)^2+(S2-C20)^2)</f>
        <v>3.2508066408611265E-2</v>
      </c>
      <c r="AB17" s="32">
        <f>SQRT((R3-B21)^2+(S3-C21)^2)</f>
        <v>0.29535588863950751</v>
      </c>
      <c r="AC17" s="32">
        <f>SQRT((R4-B22)^2+(S4-C22)^2)</f>
        <v>0.13226340731816971</v>
      </c>
      <c r="AD17" s="32">
        <f>SQRT((R5-B23)^2+(S5-C23)^2)</f>
        <v>8.3142591900173864E-3</v>
      </c>
    </row>
    <row r="18" spans="1:30" x14ac:dyDescent="0.25">
      <c r="A18" s="16"/>
      <c r="B18" s="14" t="s">
        <v>110</v>
      </c>
      <c r="C18" s="14" t="s">
        <v>110</v>
      </c>
      <c r="D18" s="14" t="s">
        <v>110</v>
      </c>
      <c r="E18" s="14" t="s">
        <v>110</v>
      </c>
      <c r="F18" s="14" t="s">
        <v>110</v>
      </c>
      <c r="G18" s="14" t="s">
        <v>110</v>
      </c>
      <c r="H18" s="14" t="s">
        <v>110</v>
      </c>
      <c r="I18" s="14" t="s">
        <v>110</v>
      </c>
      <c r="J18" s="14" t="s">
        <v>110</v>
      </c>
      <c r="K18" s="14" t="s">
        <v>110</v>
      </c>
      <c r="M18" s="80" t="s">
        <v>133</v>
      </c>
      <c r="N18" s="82">
        <f>PRODUCT(AA2:AA31)/(SQRT(2)^(COUNT(AA2:AA31)-1))</f>
        <v>5.58534821273541E-37</v>
      </c>
      <c r="P18" s="82" t="s">
        <v>123</v>
      </c>
      <c r="Q18" s="90">
        <v>0.72123369802518189</v>
      </c>
      <c r="R18" s="90">
        <v>0.22538487355705714</v>
      </c>
      <c r="S18" s="82">
        <v>5.58534821273541E-37</v>
      </c>
      <c r="T18" s="86" t="s">
        <v>68</v>
      </c>
      <c r="U18" s="37">
        <f>(Q18-R18+SQRT(2)*S18+1)/4</f>
        <v>0.37396220611703118</v>
      </c>
      <c r="V18" s="34"/>
      <c r="W18" s="181">
        <f>U18/U22</f>
        <v>0.25500823315666377</v>
      </c>
      <c r="Z18" s="32" t="s">
        <v>78</v>
      </c>
      <c r="AA18" s="32">
        <f>SQRT((R2-D20)^2+(S2-E20)^2)</f>
        <v>3.2508066408611265E-2</v>
      </c>
      <c r="AB18" s="32">
        <f>SQRT((R3-D21)^2+(S3-E21)^2)</f>
        <v>0.71960521838765246</v>
      </c>
      <c r="AC18" s="32">
        <f>SQRT((R4-D22)^2+(S4-E22)^2)</f>
        <v>9.6796917041237843E-3</v>
      </c>
      <c r="AD18" s="32">
        <f>SQRT((R5-D23)^2+(S5-E23)^2)</f>
        <v>0.14897745819701397</v>
      </c>
    </row>
    <row r="19" spans="1:30" x14ac:dyDescent="0.25">
      <c r="A19" s="16"/>
      <c r="B19" s="16" t="s">
        <v>77</v>
      </c>
      <c r="C19" s="16"/>
      <c r="D19" s="16" t="s">
        <v>78</v>
      </c>
      <c r="E19" s="16"/>
      <c r="F19" s="16" t="s">
        <v>79</v>
      </c>
      <c r="G19" s="16"/>
      <c r="H19" s="16" t="s">
        <v>80</v>
      </c>
      <c r="I19" s="16"/>
      <c r="J19" s="16" t="s">
        <v>81</v>
      </c>
      <c r="K19" s="16"/>
      <c r="M19" s="80" t="s">
        <v>134</v>
      </c>
      <c r="N19" s="82">
        <f>PRODUCT(AB2:AB31)/(SQRT(2)^(COUNT(AB2:AB31)-1))</f>
        <v>6.0603858551712704E-37</v>
      </c>
      <c r="P19" s="82" t="s">
        <v>124</v>
      </c>
      <c r="Q19" s="90">
        <v>0.7061132322704986</v>
      </c>
      <c r="R19" s="90">
        <v>0.23845228330931897</v>
      </c>
      <c r="S19" s="82">
        <v>6.0603858551712704E-37</v>
      </c>
      <c r="T19" s="86" t="s">
        <v>69</v>
      </c>
      <c r="U19" s="37">
        <f t="shared" ref="U19:U27" si="3">(Q19-R19+SQRT(2)*S19+1)/4</f>
        <v>0.3669152372402949</v>
      </c>
      <c r="V19" s="34"/>
      <c r="W19" s="181">
        <f>U19/U22</f>
        <v>0.250202840919235</v>
      </c>
      <c r="Z19" s="32" t="s">
        <v>79</v>
      </c>
      <c r="AA19" s="32">
        <f>SQRT((R2-F20)^2+(S2-G20)^2)</f>
        <v>0.31527179412195533</v>
      </c>
      <c r="AB19" s="32">
        <f>SQRT((R3-F21)^2+(S3-G21)^2)</f>
        <v>0.57818637180281673</v>
      </c>
      <c r="AC19" s="32">
        <f>SQRT((R4-F22)^2+(S4-G22)^2)</f>
        <v>0.57488611610977891</v>
      </c>
      <c r="AD19" s="32">
        <f>SQRT((R5-F23)^2+(S5-G23)^2)</f>
        <v>0.69960227714113221</v>
      </c>
    </row>
    <row r="20" spans="1:30" x14ac:dyDescent="0.25">
      <c r="A20" s="16" t="s">
        <v>68</v>
      </c>
      <c r="B20" s="14" t="s">
        <v>113</v>
      </c>
      <c r="C20" s="14" t="s">
        <v>114</v>
      </c>
      <c r="D20" s="14" t="s">
        <v>113</v>
      </c>
      <c r="E20" s="14" t="s">
        <v>114</v>
      </c>
      <c r="F20" s="14" t="s">
        <v>111</v>
      </c>
      <c r="G20" s="14" t="s">
        <v>112</v>
      </c>
      <c r="H20" s="14" t="s">
        <v>111</v>
      </c>
      <c r="I20" s="14" t="s">
        <v>112</v>
      </c>
      <c r="J20" s="14" t="s">
        <v>113</v>
      </c>
      <c r="K20" s="14" t="s">
        <v>114</v>
      </c>
      <c r="M20" s="80" t="s">
        <v>135</v>
      </c>
      <c r="N20" s="82">
        <f>PRODUCT(AC2:AC31)/(SQRT(2)^(COUNT(AC2:AC31)-1))</f>
        <v>9.3057420947637695E-40</v>
      </c>
      <c r="P20" s="82" t="s">
        <v>125</v>
      </c>
      <c r="Q20" s="90">
        <v>0.70435653704535173</v>
      </c>
      <c r="R20" s="90">
        <v>0.2413560994649776</v>
      </c>
      <c r="S20" s="82">
        <v>9.3057420947637695E-40</v>
      </c>
      <c r="T20" s="86" t="s">
        <v>70</v>
      </c>
      <c r="U20" s="37">
        <f t="shared" si="3"/>
        <v>0.36575010939509356</v>
      </c>
      <c r="V20" s="34"/>
      <c r="W20" s="181">
        <f>U20/U22</f>
        <v>0.24940832963347837</v>
      </c>
      <c r="Z20" s="32" t="s">
        <v>80</v>
      </c>
      <c r="AA20" s="32">
        <f>SQRT((R2-H20)^2+(S2-I20)^2)</f>
        <v>0.31527179412195533</v>
      </c>
      <c r="AB20" s="32">
        <f>SQRT((R3-H21)^2+(S3-I21)^2)</f>
        <v>0.57818637180281673</v>
      </c>
      <c r="AC20" s="32">
        <f>SQRT((R4-H22)^2+(S4-I22)^2)</f>
        <v>0.13226340731816971</v>
      </c>
      <c r="AD20" s="32">
        <f>SQRT((R5-H23)^2+(S5-I23)^2)</f>
        <v>0.14897745819701397</v>
      </c>
    </row>
    <row r="21" spans="1:30" x14ac:dyDescent="0.25">
      <c r="A21" s="16" t="s">
        <v>69</v>
      </c>
      <c r="B21" s="14" t="s">
        <v>111</v>
      </c>
      <c r="C21" s="14" t="s">
        <v>112</v>
      </c>
      <c r="D21" s="14" t="s">
        <v>115</v>
      </c>
      <c r="E21" s="14" t="s">
        <v>116</v>
      </c>
      <c r="F21" s="14" t="s">
        <v>119</v>
      </c>
      <c r="G21" s="14" t="s">
        <v>120</v>
      </c>
      <c r="H21" s="14" t="s">
        <v>119</v>
      </c>
      <c r="I21" s="14" t="s">
        <v>120</v>
      </c>
      <c r="J21" s="14" t="s">
        <v>113</v>
      </c>
      <c r="K21" s="14" t="s">
        <v>114</v>
      </c>
      <c r="M21" s="80" t="s">
        <v>136</v>
      </c>
      <c r="N21" s="82">
        <f>PRODUCT(AD2:AD31)/(SQRT(2)^(COUNT(AD2:AD31)-1))</f>
        <v>1.5678250980336421E-40</v>
      </c>
      <c r="P21" s="82" t="s">
        <v>126</v>
      </c>
      <c r="Q21" s="90">
        <v>0.69216983950182742</v>
      </c>
      <c r="R21" s="90">
        <v>0.25279562022664864</v>
      </c>
      <c r="S21" s="82">
        <v>1.5678250980336421E-40</v>
      </c>
      <c r="T21" s="86" t="s">
        <v>71</v>
      </c>
      <c r="U21" s="37">
        <f>(Q21-R21+SQRT(2)*S21+1)/4</f>
        <v>0.35984355481879471</v>
      </c>
      <c r="V21" s="34"/>
      <c r="W21" s="181">
        <f>U21/U22</f>
        <v>0.24538059629062284</v>
      </c>
      <c r="Z21" s="32" t="s">
        <v>81</v>
      </c>
      <c r="AA21" s="32">
        <f>SQRT((R2-J20)^2+(S2-K20)^2)</f>
        <v>3.2508066408611265E-2</v>
      </c>
      <c r="AB21" s="32">
        <f>SQRT((R3-J21)^2+(S3-K21)^2)</f>
        <v>1.3066038786154708E-2</v>
      </c>
      <c r="AC21" s="32">
        <f>SQRT((R4-J22)^2+(S4-K22)^2)</f>
        <v>9.6796917041237843E-3</v>
      </c>
      <c r="AD21" s="32">
        <f>SQRT((R5-J23)^2+(S5-K23)^2)</f>
        <v>0.14897745819701397</v>
      </c>
    </row>
    <row r="22" spans="1:30" x14ac:dyDescent="0.25">
      <c r="A22" s="16" t="s">
        <v>70</v>
      </c>
      <c r="B22" s="14" t="s">
        <v>117</v>
      </c>
      <c r="C22" s="14" t="s">
        <v>118</v>
      </c>
      <c r="D22" s="14" t="s">
        <v>113</v>
      </c>
      <c r="E22" s="14" t="s">
        <v>114</v>
      </c>
      <c r="F22" s="14" t="s">
        <v>119</v>
      </c>
      <c r="G22" s="14" t="s">
        <v>120</v>
      </c>
      <c r="H22" s="14" t="s">
        <v>117</v>
      </c>
      <c r="I22" s="14" t="s">
        <v>118</v>
      </c>
      <c r="J22" s="14" t="s">
        <v>113</v>
      </c>
      <c r="K22" s="14" t="s">
        <v>114</v>
      </c>
      <c r="M22" s="82"/>
      <c r="N22" s="82"/>
      <c r="P22" s="82"/>
      <c r="Q22" s="82"/>
      <c r="R22" s="82"/>
      <c r="S22" s="82"/>
      <c r="T22" s="86"/>
      <c r="U22" s="29">
        <f>SUM(U18:U21)</f>
        <v>1.4664711075712145</v>
      </c>
      <c r="V22" s="34"/>
      <c r="W22" s="21"/>
      <c r="Z22" s="32" t="s">
        <v>82</v>
      </c>
      <c r="AA22" s="32">
        <f>SQRT((R2-B26)^2+(S2-C26)^2)</f>
        <v>3.2508066408611265E-2</v>
      </c>
      <c r="AB22" s="32">
        <f>SQRT((R3-B27)^2+(S3-C27)^2)</f>
        <v>1.3066038786154708E-2</v>
      </c>
      <c r="AC22" s="32">
        <f>SQRT((R4-B28)^2+(S4-C28)^2)</f>
        <v>9.6796917041237843E-3</v>
      </c>
      <c r="AD22" s="32">
        <f>SQRT((R5-B29)^2+(S5-C29)^2)</f>
        <v>0.14897745819701397</v>
      </c>
    </row>
    <row r="23" spans="1:30" x14ac:dyDescent="0.25">
      <c r="A23" s="16" t="s">
        <v>71</v>
      </c>
      <c r="B23" s="14" t="s">
        <v>113</v>
      </c>
      <c r="C23" s="14" t="s">
        <v>114</v>
      </c>
      <c r="D23" s="14" t="s">
        <v>117</v>
      </c>
      <c r="E23" s="14" t="s">
        <v>118</v>
      </c>
      <c r="F23" s="14" t="s">
        <v>115</v>
      </c>
      <c r="G23" s="14" t="s">
        <v>116</v>
      </c>
      <c r="H23" s="14" t="s">
        <v>117</v>
      </c>
      <c r="I23" s="14" t="s">
        <v>118</v>
      </c>
      <c r="J23" s="14" t="s">
        <v>117</v>
      </c>
      <c r="K23" s="14" t="s">
        <v>118</v>
      </c>
      <c r="M23" s="82"/>
      <c r="N23" s="88" t="s">
        <v>141</v>
      </c>
      <c r="P23" s="82"/>
      <c r="Q23" s="82"/>
      <c r="R23" s="82"/>
      <c r="S23" s="88"/>
      <c r="T23" s="192" t="s">
        <v>145</v>
      </c>
      <c r="U23" s="192"/>
      <c r="V23" s="193"/>
      <c r="W23" s="21"/>
      <c r="Z23" s="32" t="s">
        <v>83</v>
      </c>
      <c r="AA23" s="32">
        <f>SQRT((R2-D26)^2+(S2-E26)^2)</f>
        <v>3.2508066408611265E-2</v>
      </c>
      <c r="AB23" s="32">
        <f>SQRT((R3-D27)^2+(S3-E27)^2)</f>
        <v>0.29535588863950751</v>
      </c>
      <c r="AC23" s="32">
        <f>SQRT((R4-D28)^2+(S4-E28)^2)</f>
        <v>9.6796917041237843E-3</v>
      </c>
      <c r="AD23" s="32">
        <f>SQRT((R5-D29)^2+(S5-E29)^2)</f>
        <v>0.27535216471992791</v>
      </c>
    </row>
    <row r="24" spans="1:30" x14ac:dyDescent="0.25">
      <c r="A24" s="16"/>
      <c r="B24" s="14" t="s">
        <v>110</v>
      </c>
      <c r="C24" s="14" t="s">
        <v>110</v>
      </c>
      <c r="D24" s="14" t="s">
        <v>110</v>
      </c>
      <c r="E24" s="14" t="s">
        <v>110</v>
      </c>
      <c r="F24" s="14" t="s">
        <v>110</v>
      </c>
      <c r="G24" s="14" t="s">
        <v>110</v>
      </c>
      <c r="H24" s="14" t="s">
        <v>110</v>
      </c>
      <c r="I24" s="14" t="s">
        <v>110</v>
      </c>
      <c r="J24" s="14" t="s">
        <v>110</v>
      </c>
      <c r="K24" s="14" t="s">
        <v>110</v>
      </c>
      <c r="M24" s="80" t="s">
        <v>133</v>
      </c>
      <c r="N24" s="81">
        <f>SQRT(2)*(1-EXP(SUMPRODUCT(LN(1-AA2:AA31/SQRT(2)))))</f>
        <v>1.3292515550275921</v>
      </c>
      <c r="P24" s="82" t="s">
        <v>123</v>
      </c>
      <c r="Q24" s="90">
        <v>0.72123369802518189</v>
      </c>
      <c r="R24" s="90">
        <v>0.22538487355705714</v>
      </c>
      <c r="S24" s="82">
        <v>1.3292515550275901</v>
      </c>
      <c r="T24" s="87" t="s">
        <v>68</v>
      </c>
      <c r="U24" s="38">
        <f t="shared" si="3"/>
        <v>0.84392360034841729</v>
      </c>
      <c r="V24" s="35"/>
      <c r="W24" s="181">
        <f>U24/U28</f>
        <v>0.24785929518777652</v>
      </c>
      <c r="Z24" s="32" t="s">
        <v>84</v>
      </c>
      <c r="AA24" s="32">
        <f>SQRT((R2-F26)^2+(S2-G26)^2)</f>
        <v>0.31527179412195533</v>
      </c>
      <c r="AB24" s="32">
        <f>SQRT((R3-F27)^2+(S3-G27)^2)</f>
        <v>1.3066038786154708E-2</v>
      </c>
      <c r="AC24" s="32">
        <f>SQRT((R4-F28)^2+(S4-G28)^2)</f>
        <v>0.13226340731816971</v>
      </c>
      <c r="AD24" s="32">
        <f>SQRT((R5-F29)^2+(S5-G29)^2)</f>
        <v>0.27535216471992791</v>
      </c>
    </row>
    <row r="25" spans="1:30" x14ac:dyDescent="0.25">
      <c r="A25" s="16"/>
      <c r="B25" s="16" t="s">
        <v>82</v>
      </c>
      <c r="C25" s="16"/>
      <c r="D25" s="16" t="s">
        <v>83</v>
      </c>
      <c r="E25" s="16"/>
      <c r="F25" s="16" t="s">
        <v>84</v>
      </c>
      <c r="G25" s="16"/>
      <c r="H25" s="16" t="s">
        <v>85</v>
      </c>
      <c r="I25" s="16"/>
      <c r="J25" s="16" t="s">
        <v>86</v>
      </c>
      <c r="K25" s="16"/>
      <c r="M25" s="80" t="s">
        <v>134</v>
      </c>
      <c r="N25" s="81">
        <f>SQRT(2)*(1-EXP(SUMPRODUCT(LN(1-AB2:AB31/SQRT(2)))))</f>
        <v>1.3970801039706318</v>
      </c>
      <c r="P25" s="82" t="s">
        <v>124</v>
      </c>
      <c r="Q25" s="90">
        <v>0.7061132322704986</v>
      </c>
      <c r="R25" s="90">
        <v>0.23845228330931897</v>
      </c>
      <c r="S25" s="82">
        <v>1.3970801039706318</v>
      </c>
      <c r="T25" s="87" t="s">
        <v>69</v>
      </c>
      <c r="U25" s="38">
        <f t="shared" si="3"/>
        <v>0.86085764492951522</v>
      </c>
      <c r="V25" s="35"/>
      <c r="W25" s="181">
        <f>U25/U28</f>
        <v>0.25283280268634212</v>
      </c>
      <c r="Z25" s="32" t="s">
        <v>85</v>
      </c>
      <c r="AA25" s="32">
        <f>SQRT((R2-H26)^2+(S2-I26)^2)</f>
        <v>3.2508066408611265E-2</v>
      </c>
      <c r="AB25" s="32">
        <f>SQRT((R3-H27)^2+(S3-I27)^2)</f>
        <v>1.3066038786154708E-2</v>
      </c>
      <c r="AC25" s="32">
        <f>SQRT((R4-H28)^2+(S4-I28)^2)</f>
        <v>0.29205114528732212</v>
      </c>
      <c r="AD25" s="32">
        <f>SQRT((R5-H29)^2+(S5-I29)^2)</f>
        <v>0.27535216471992791</v>
      </c>
    </row>
    <row r="26" spans="1:30" x14ac:dyDescent="0.25">
      <c r="A26" s="16" t="s">
        <v>68</v>
      </c>
      <c r="B26" s="14" t="s">
        <v>113</v>
      </c>
      <c r="C26" s="14" t="s">
        <v>114</v>
      </c>
      <c r="D26" s="14" t="s">
        <v>113</v>
      </c>
      <c r="E26" s="14" t="s">
        <v>114</v>
      </c>
      <c r="F26" s="14" t="s">
        <v>111</v>
      </c>
      <c r="G26" s="14" t="s">
        <v>112</v>
      </c>
      <c r="H26" s="14" t="s">
        <v>113</v>
      </c>
      <c r="I26" s="14" t="s">
        <v>114</v>
      </c>
      <c r="J26" s="14" t="s">
        <v>117</v>
      </c>
      <c r="K26" s="14" t="s">
        <v>118</v>
      </c>
      <c r="M26" s="80" t="s">
        <v>135</v>
      </c>
      <c r="N26" s="81">
        <f>SQRT(2)*(1-EXP(SUMPRODUCT(LN(1-AC2:AC31/SQRT(2)))))</f>
        <v>1.3664427791021203</v>
      </c>
      <c r="P26" s="82" t="s">
        <v>125</v>
      </c>
      <c r="Q26" s="90">
        <v>0.70435653704535173</v>
      </c>
      <c r="R26" s="90">
        <v>0.2413560994649776</v>
      </c>
      <c r="S26" s="82">
        <v>1.3664427791021203</v>
      </c>
      <c r="T26" s="87" t="s">
        <v>70</v>
      </c>
      <c r="U26" s="38">
        <f t="shared" si="3"/>
        <v>0.84886058699834399</v>
      </c>
      <c r="V26" s="35"/>
      <c r="W26" s="181">
        <f>U26/U28</f>
        <v>0.24930928192934543</v>
      </c>
      <c r="Z26" s="32" t="s">
        <v>86</v>
      </c>
      <c r="AA26" s="32">
        <f>SQRT((R2-J26)^2+(S2-K26)^2)</f>
        <v>0.10902756297378079</v>
      </c>
      <c r="AB26" s="32">
        <f>SQRT((R3-J27)^2+(S3-K27)^2)</f>
        <v>0.1289904321154301</v>
      </c>
      <c r="AC26" s="32">
        <f>SQRT((R4-J28)^2+(S4-K28)^2)</f>
        <v>9.6796917041237843E-3</v>
      </c>
      <c r="AD26" s="32">
        <f>SQRT((R5-J29)^2+(S5-K29)^2)</f>
        <v>8.3142591900173864E-3</v>
      </c>
    </row>
    <row r="27" spans="1:30" x14ac:dyDescent="0.25">
      <c r="A27" s="16" t="s">
        <v>69</v>
      </c>
      <c r="B27" s="14" t="s">
        <v>113</v>
      </c>
      <c r="C27" s="14" t="s">
        <v>114</v>
      </c>
      <c r="D27" s="14" t="s">
        <v>111</v>
      </c>
      <c r="E27" s="14" t="s">
        <v>112</v>
      </c>
      <c r="F27" s="14" t="s">
        <v>113</v>
      </c>
      <c r="G27" s="14" t="s">
        <v>114</v>
      </c>
      <c r="H27" s="14" t="s">
        <v>113</v>
      </c>
      <c r="I27" s="14" t="s">
        <v>114</v>
      </c>
      <c r="J27" s="14" t="s">
        <v>117</v>
      </c>
      <c r="K27" s="14" t="s">
        <v>118</v>
      </c>
      <c r="M27" s="80" t="s">
        <v>136</v>
      </c>
      <c r="N27" s="81">
        <f>SQRT(2)*(1-EXP(SUMPRODUCT(LN(1-AD2:AD31/SQRT(2)))))</f>
        <v>1.3897876199628683</v>
      </c>
      <c r="P27" s="82" t="s">
        <v>126</v>
      </c>
      <c r="Q27" s="90">
        <v>0.69216983950182742</v>
      </c>
      <c r="R27" s="90">
        <v>0.25279562022664864</v>
      </c>
      <c r="S27" s="82">
        <v>1.3897876199628683</v>
      </c>
      <c r="T27" s="87" t="s">
        <v>71</v>
      </c>
      <c r="U27" s="38">
        <f t="shared" si="3"/>
        <v>0.85120768006122294</v>
      </c>
      <c r="V27" s="35"/>
      <c r="W27" s="184">
        <f>U27/U28</f>
        <v>0.24999862019653588</v>
      </c>
      <c r="X27" s="185"/>
      <c r="Z27" s="32" t="s">
        <v>87</v>
      </c>
      <c r="AA27" s="32">
        <f>SQRT((R2-B32)^2+(S2-C32)^2)</f>
        <v>0.10902756297378079</v>
      </c>
      <c r="AB27" s="32">
        <f>SQRT((R3-B33)^2+(S3-C33)^2)</f>
        <v>0.1289904321154301</v>
      </c>
      <c r="AC27" s="32">
        <f>SQRT((R4-B34)^2+(S4-C34)^2)</f>
        <v>0.29205114528732212</v>
      </c>
      <c r="AD27" s="32">
        <f>SQRT((R5-B35)^2+(S5-C35)^2)</f>
        <v>8.3142591900173864E-3</v>
      </c>
    </row>
    <row r="28" spans="1:30" x14ac:dyDescent="0.25">
      <c r="A28" s="16" t="s">
        <v>70</v>
      </c>
      <c r="B28" s="14" t="s">
        <v>113</v>
      </c>
      <c r="C28" s="14" t="s">
        <v>114</v>
      </c>
      <c r="D28" s="14" t="s">
        <v>113</v>
      </c>
      <c r="E28" s="14" t="s">
        <v>114</v>
      </c>
      <c r="F28" s="14" t="s">
        <v>117</v>
      </c>
      <c r="G28" s="14" t="s">
        <v>118</v>
      </c>
      <c r="H28" s="14" t="s">
        <v>111</v>
      </c>
      <c r="I28" s="14" t="s">
        <v>112</v>
      </c>
      <c r="J28" s="14" t="s">
        <v>113</v>
      </c>
      <c r="K28" s="14" t="s">
        <v>114</v>
      </c>
      <c r="T28" s="35"/>
      <c r="U28" s="29">
        <f>SUM(U24:U27)</f>
        <v>3.4048495123374996</v>
      </c>
      <c r="V28" s="35"/>
      <c r="W28" s="21"/>
      <c r="Z28" s="32" t="s">
        <v>88</v>
      </c>
      <c r="AA28" s="32">
        <f>SQRT((R2-D32)^2+(S2-E32)^2)</f>
        <v>3.2508066408611265E-2</v>
      </c>
      <c r="AB28" s="32">
        <f>SQRT((R3-D33)^2+(S3-E33)^2)</f>
        <v>0.1289904321154301</v>
      </c>
      <c r="AC28" s="32">
        <f>SQRT((R4-D34)^2+(S4-E34)^2)</f>
        <v>0.13226340731816971</v>
      </c>
      <c r="AD28" s="32">
        <f>SQRT((R5-D35)^2+(S5-E35)^2)</f>
        <v>0.14897745819701397</v>
      </c>
    </row>
    <row r="29" spans="1:30" x14ac:dyDescent="0.25">
      <c r="A29" s="16" t="s">
        <v>71</v>
      </c>
      <c r="B29" s="14" t="s">
        <v>117</v>
      </c>
      <c r="C29" s="14" t="s">
        <v>118</v>
      </c>
      <c r="D29" s="14" t="s">
        <v>111</v>
      </c>
      <c r="E29" s="14" t="s">
        <v>112</v>
      </c>
      <c r="F29" s="14" t="s">
        <v>111</v>
      </c>
      <c r="G29" s="14" t="s">
        <v>112</v>
      </c>
      <c r="H29" s="14" t="s">
        <v>111</v>
      </c>
      <c r="I29" s="14" t="s">
        <v>112</v>
      </c>
      <c r="J29" s="14" t="s">
        <v>113</v>
      </c>
      <c r="K29" s="14" t="s">
        <v>114</v>
      </c>
      <c r="Z29" s="32" t="s">
        <v>89</v>
      </c>
      <c r="AA29" s="32">
        <f>SQRT((R2-F32)^2+(S2-G32)^2)</f>
        <v>0.10902756297378079</v>
      </c>
      <c r="AB29" s="32">
        <f>SQRT((R3-F33)^2+(S3-G33)^2)</f>
        <v>0.1289904321154301</v>
      </c>
      <c r="AC29" s="32">
        <f>SQRT((R4-F34)^2+(S4-G34)^2)</f>
        <v>9.6796917041237843E-3</v>
      </c>
      <c r="AD29" s="32">
        <f>SQRT((R5-F35)^2+(S5-G35)^2)</f>
        <v>8.3142591900173864E-3</v>
      </c>
    </row>
    <row r="30" spans="1:30" x14ac:dyDescent="0.25">
      <c r="A30" s="16"/>
      <c r="B30" s="14" t="s">
        <v>110</v>
      </c>
      <c r="C30" s="14" t="s">
        <v>110</v>
      </c>
      <c r="D30" s="14" t="s">
        <v>110</v>
      </c>
      <c r="E30" s="14" t="s">
        <v>110</v>
      </c>
      <c r="F30" s="14" t="s">
        <v>110</v>
      </c>
      <c r="G30" s="14" t="s">
        <v>110</v>
      </c>
      <c r="H30" s="14" t="s">
        <v>110</v>
      </c>
      <c r="I30" s="14" t="s">
        <v>110</v>
      </c>
      <c r="J30" s="14" t="s">
        <v>110</v>
      </c>
      <c r="K30" s="14" t="s">
        <v>110</v>
      </c>
      <c r="Z30" s="32" t="s">
        <v>90</v>
      </c>
      <c r="AA30" s="32">
        <f>SQRT((R2-H32)^2+(S2-I32)^2)</f>
        <v>0.10902756297378079</v>
      </c>
      <c r="AB30" s="32">
        <f>SQRT((R3-H33)^2+(S3-I33)^2)</f>
        <v>0.1289904321154301</v>
      </c>
      <c r="AC30" s="32">
        <f>SQRT((R4-H34)^2+(S4-I34)^2)</f>
        <v>0.13226340731816971</v>
      </c>
      <c r="AD30" s="32">
        <f>SQRT((R5-H35)^2+(S5-I35)^2)</f>
        <v>0.14897745819701397</v>
      </c>
    </row>
    <row r="31" spans="1:30" x14ac:dyDescent="0.25">
      <c r="A31" s="16"/>
      <c r="B31" s="16" t="s">
        <v>87</v>
      </c>
      <c r="C31" s="16"/>
      <c r="D31" s="16" t="s">
        <v>88</v>
      </c>
      <c r="E31" s="16"/>
      <c r="F31" s="16" t="s">
        <v>89</v>
      </c>
      <c r="G31" s="16"/>
      <c r="H31" s="16" t="s">
        <v>90</v>
      </c>
      <c r="I31" s="16"/>
      <c r="J31" s="16" t="s">
        <v>91</v>
      </c>
      <c r="K31" s="16"/>
      <c r="Z31" s="32" t="s">
        <v>91</v>
      </c>
      <c r="AA31" s="32">
        <f>SQRT((R2-J32)^2+(S2-K32)^2)</f>
        <v>0.31527179412195533</v>
      </c>
      <c r="AB31" s="32">
        <f>SQRT((R3-J33)^2+(S3-K33)^2)</f>
        <v>0.29535588863950751</v>
      </c>
      <c r="AC31" s="32">
        <f>SQRT((R4-J34)^2+(S4-K34)^2)</f>
        <v>0.29205114528732212</v>
      </c>
      <c r="AD31" s="32">
        <f>SQRT((R5-J35)^2+(S5-K35)^2)</f>
        <v>0.55818321573299012</v>
      </c>
    </row>
    <row r="32" spans="1:30" x14ac:dyDescent="0.25">
      <c r="A32" s="16" t="s">
        <v>68</v>
      </c>
      <c r="B32" s="14" t="s">
        <v>117</v>
      </c>
      <c r="C32" s="14" t="s">
        <v>118</v>
      </c>
      <c r="D32" s="14" t="s">
        <v>113</v>
      </c>
      <c r="E32" s="14" t="s">
        <v>114</v>
      </c>
      <c r="F32" s="14" t="s">
        <v>117</v>
      </c>
      <c r="G32" s="14" t="s">
        <v>118</v>
      </c>
      <c r="H32" s="14" t="s">
        <v>117</v>
      </c>
      <c r="I32" s="14" t="s">
        <v>118</v>
      </c>
      <c r="J32" s="14" t="s">
        <v>111</v>
      </c>
      <c r="K32" s="14" t="s">
        <v>112</v>
      </c>
      <c r="Z32" s="32"/>
      <c r="AA32" s="32"/>
      <c r="AB32" s="32"/>
      <c r="AC32" s="32"/>
      <c r="AD32" s="32"/>
    </row>
    <row r="33" spans="1:30" x14ac:dyDescent="0.25">
      <c r="A33" s="16" t="s">
        <v>69</v>
      </c>
      <c r="B33" s="14" t="s">
        <v>117</v>
      </c>
      <c r="C33" s="14" t="s">
        <v>118</v>
      </c>
      <c r="D33" s="14" t="s">
        <v>117</v>
      </c>
      <c r="E33" s="14" t="s">
        <v>118</v>
      </c>
      <c r="F33" s="14" t="s">
        <v>117</v>
      </c>
      <c r="G33" s="14" t="s">
        <v>118</v>
      </c>
      <c r="H33" s="14" t="s">
        <v>117</v>
      </c>
      <c r="I33" s="14" t="s">
        <v>118</v>
      </c>
      <c r="J33" s="14" t="s">
        <v>111</v>
      </c>
      <c r="K33" s="14" t="s">
        <v>112</v>
      </c>
      <c r="Z33" s="191"/>
      <c r="AA33" s="191"/>
      <c r="AB33" s="191"/>
      <c r="AC33" s="32"/>
      <c r="AD33" s="32"/>
    </row>
    <row r="34" spans="1:30" x14ac:dyDescent="0.25">
      <c r="A34" s="16" t="s">
        <v>70</v>
      </c>
      <c r="B34" s="14" t="s">
        <v>111</v>
      </c>
      <c r="C34" s="14" t="s">
        <v>112</v>
      </c>
      <c r="D34" s="14" t="s">
        <v>117</v>
      </c>
      <c r="E34" s="14" t="s">
        <v>118</v>
      </c>
      <c r="F34" s="14" t="s">
        <v>113</v>
      </c>
      <c r="G34" s="14" t="s">
        <v>114</v>
      </c>
      <c r="H34" s="14" t="s">
        <v>117</v>
      </c>
      <c r="I34" s="14" t="s">
        <v>118</v>
      </c>
      <c r="J34" s="14" t="s">
        <v>111</v>
      </c>
      <c r="K34" s="14" t="s">
        <v>112</v>
      </c>
    </row>
    <row r="35" spans="1:30" x14ac:dyDescent="0.25">
      <c r="A35" s="16" t="s">
        <v>71</v>
      </c>
      <c r="B35" s="14" t="s">
        <v>113</v>
      </c>
      <c r="C35" s="14" t="s">
        <v>114</v>
      </c>
      <c r="D35" s="14" t="s">
        <v>117</v>
      </c>
      <c r="E35" s="14" t="s">
        <v>118</v>
      </c>
      <c r="F35" s="14" t="s">
        <v>113</v>
      </c>
      <c r="G35" s="14" t="s">
        <v>114</v>
      </c>
      <c r="H35" s="14" t="s">
        <v>117</v>
      </c>
      <c r="I35" s="14" t="s">
        <v>118</v>
      </c>
      <c r="J35" s="14" t="s">
        <v>119</v>
      </c>
      <c r="K35" s="14" t="s">
        <v>120</v>
      </c>
    </row>
    <row r="36" spans="1:30" x14ac:dyDescent="0.25">
      <c r="A36" s="14"/>
      <c r="B36" s="14"/>
      <c r="C36" s="14"/>
      <c r="D36" s="14"/>
      <c r="E36" s="14"/>
      <c r="F36" s="14" t="s">
        <v>110</v>
      </c>
      <c r="G36" s="14"/>
      <c r="H36" s="14" t="s">
        <v>110</v>
      </c>
      <c r="I36" s="14"/>
      <c r="J36" s="14" t="s">
        <v>110</v>
      </c>
      <c r="K36" s="14" t="s">
        <v>110</v>
      </c>
    </row>
    <row r="37" spans="1:30" x14ac:dyDescent="0.25">
      <c r="A37" s="14"/>
      <c r="B37" s="14"/>
      <c r="C37" s="14"/>
      <c r="D37" s="14"/>
      <c r="E37" s="14"/>
      <c r="F37" s="14" t="s">
        <v>110</v>
      </c>
      <c r="G37" s="14"/>
      <c r="H37" s="14" t="s">
        <v>110</v>
      </c>
      <c r="I37" s="14"/>
      <c r="J37" s="14" t="s">
        <v>110</v>
      </c>
      <c r="K37" s="14" t="s">
        <v>110</v>
      </c>
    </row>
    <row r="38" spans="1:30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30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30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30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30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30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30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30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30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</row>
  </sheetData>
  <mergeCells count="6">
    <mergeCell ref="M6:U6"/>
    <mergeCell ref="T11:V11"/>
    <mergeCell ref="W11:X11"/>
    <mergeCell ref="Z33:AB33"/>
    <mergeCell ref="T23:V23"/>
    <mergeCell ref="M8:N8"/>
  </mergeCells>
  <phoneticPr fontId="7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2C0D4-3526-4512-9F72-EE3B9E0A54AE}">
  <dimension ref="A1:EG38"/>
  <sheetViews>
    <sheetView zoomScale="26" zoomScaleNormal="30" workbookViewId="0">
      <selection activeCell="DK16" sqref="DK16"/>
    </sheetView>
  </sheetViews>
  <sheetFormatPr defaultRowHeight="15.75" x14ac:dyDescent="0.25"/>
  <cols>
    <col min="1" max="1" width="9" style="14"/>
    <col min="2" max="2" width="9" style="14" customWidth="1"/>
    <col min="3" max="24" width="9" style="14"/>
    <col min="25" max="26" width="20.75" style="14" customWidth="1"/>
    <col min="27" max="27" width="21.125" style="14" customWidth="1"/>
    <col min="28" max="28" width="20.625" style="14" customWidth="1"/>
    <col min="29" max="29" width="19.875" style="14" customWidth="1"/>
    <col min="30" max="30" width="17.875" style="14" customWidth="1"/>
    <col min="31" max="31" width="17.125" style="14" customWidth="1"/>
    <col min="32" max="32" width="20" style="14" customWidth="1"/>
    <col min="33" max="33" width="20.875" style="14" customWidth="1"/>
    <col min="34" max="34" width="19.625" style="14" customWidth="1"/>
    <col min="35" max="35" width="20" style="14" customWidth="1"/>
    <col min="36" max="36" width="19.625" style="14" customWidth="1"/>
    <col min="37" max="37" width="18.5" style="14" customWidth="1"/>
    <col min="38" max="38" width="19.125" style="14" customWidth="1"/>
    <col min="39" max="39" width="18.625" style="14" customWidth="1"/>
    <col min="40" max="40" width="19.375" style="14" customWidth="1"/>
    <col min="41" max="41" width="17.125" style="14" customWidth="1"/>
    <col min="42" max="42" width="18.5" style="14" customWidth="1"/>
    <col min="43" max="43" width="20.375" style="14" customWidth="1"/>
    <col min="44" max="44" width="14" style="14" customWidth="1"/>
    <col min="45" max="47" width="9" style="14"/>
    <col min="48" max="48" width="9" style="14" customWidth="1"/>
    <col min="49" max="16384" width="9" style="14"/>
  </cols>
  <sheetData>
    <row r="1" spans="1:137" x14ac:dyDescent="0.25">
      <c r="B1" s="14" t="s">
        <v>58</v>
      </c>
      <c r="F1" s="14" t="s">
        <v>59</v>
      </c>
      <c r="J1" s="14" t="s">
        <v>60</v>
      </c>
      <c r="N1" s="14" t="s">
        <v>61</v>
      </c>
      <c r="R1" s="14" t="s">
        <v>62</v>
      </c>
      <c r="Y1" s="14" t="s">
        <v>58</v>
      </c>
      <c r="AC1" s="14" t="s">
        <v>59</v>
      </c>
      <c r="AG1" s="14" t="s">
        <v>60</v>
      </c>
      <c r="AK1" s="14" t="s">
        <v>61</v>
      </c>
      <c r="AO1" s="14" t="s">
        <v>62</v>
      </c>
      <c r="AV1" s="195" t="s">
        <v>58</v>
      </c>
      <c r="AW1" s="195"/>
      <c r="AX1" s="195"/>
      <c r="AY1" s="195"/>
      <c r="AZ1" s="195"/>
      <c r="BA1" s="195"/>
      <c r="BB1" s="195"/>
      <c r="BC1" s="195"/>
      <c r="BE1" s="14" t="s">
        <v>59</v>
      </c>
      <c r="BN1" s="14" t="s">
        <v>60</v>
      </c>
      <c r="BW1" s="14" t="s">
        <v>61</v>
      </c>
      <c r="CF1" s="14" t="s">
        <v>62</v>
      </c>
      <c r="CP1" s="14" t="s">
        <v>58</v>
      </c>
      <c r="CY1" s="14" t="s">
        <v>59</v>
      </c>
      <c r="DH1" s="14" t="s">
        <v>60</v>
      </c>
      <c r="DQ1" s="14" t="s">
        <v>61</v>
      </c>
      <c r="DZ1" s="14" t="s">
        <v>62</v>
      </c>
    </row>
    <row r="2" spans="1:137" x14ac:dyDescent="0.25">
      <c r="B2" s="16" t="s">
        <v>68</v>
      </c>
      <c r="C2" s="16" t="s">
        <v>69</v>
      </c>
      <c r="D2" s="16" t="s">
        <v>70</v>
      </c>
      <c r="E2" s="16" t="s">
        <v>71</v>
      </c>
      <c r="F2" s="14" t="s">
        <v>68</v>
      </c>
      <c r="G2" s="14" t="s">
        <v>69</v>
      </c>
      <c r="H2" s="14" t="s">
        <v>70</v>
      </c>
      <c r="I2" s="14" t="s">
        <v>71</v>
      </c>
      <c r="J2" s="16" t="s">
        <v>68</v>
      </c>
      <c r="K2" s="16" t="s">
        <v>69</v>
      </c>
      <c r="L2" s="16" t="s">
        <v>70</v>
      </c>
      <c r="M2" s="16" t="s">
        <v>71</v>
      </c>
      <c r="N2" s="14" t="s">
        <v>68</v>
      </c>
      <c r="O2" s="14" t="s">
        <v>69</v>
      </c>
      <c r="P2" s="14" t="s">
        <v>70</v>
      </c>
      <c r="Q2" s="14" t="s">
        <v>71</v>
      </c>
      <c r="R2" s="16" t="s">
        <v>68</v>
      </c>
      <c r="S2" s="16" t="s">
        <v>69</v>
      </c>
      <c r="T2" s="16" t="s">
        <v>70</v>
      </c>
      <c r="U2" s="16" t="s">
        <v>71</v>
      </c>
      <c r="Y2" s="16" t="s">
        <v>68</v>
      </c>
      <c r="Z2" s="16" t="s">
        <v>69</v>
      </c>
      <c r="AA2" s="16" t="s">
        <v>70</v>
      </c>
      <c r="AB2" s="16" t="s">
        <v>71</v>
      </c>
      <c r="AC2" s="14" t="s">
        <v>68</v>
      </c>
      <c r="AD2" s="14" t="s">
        <v>69</v>
      </c>
      <c r="AE2" s="14" t="s">
        <v>70</v>
      </c>
      <c r="AF2" s="14" t="s">
        <v>71</v>
      </c>
      <c r="AG2" s="16" t="s">
        <v>68</v>
      </c>
      <c r="AH2" s="16" t="s">
        <v>69</v>
      </c>
      <c r="AI2" s="16" t="s">
        <v>70</v>
      </c>
      <c r="AJ2" s="16" t="s">
        <v>71</v>
      </c>
      <c r="AK2" s="14" t="s">
        <v>68</v>
      </c>
      <c r="AL2" s="14" t="s">
        <v>69</v>
      </c>
      <c r="AM2" s="14" t="s">
        <v>70</v>
      </c>
      <c r="AN2" s="14" t="s">
        <v>71</v>
      </c>
      <c r="AO2" s="16" t="s">
        <v>68</v>
      </c>
      <c r="AP2" s="16" t="s">
        <v>69</v>
      </c>
      <c r="AQ2" s="16" t="s">
        <v>70</v>
      </c>
      <c r="AR2" s="16" t="s">
        <v>71</v>
      </c>
      <c r="AV2" s="16" t="s">
        <v>68</v>
      </c>
      <c r="AX2" s="16" t="s">
        <v>69</v>
      </c>
      <c r="AZ2" s="16" t="s">
        <v>70</v>
      </c>
      <c r="BB2" s="16" t="s">
        <v>71</v>
      </c>
      <c r="BE2" s="16" t="s">
        <v>68</v>
      </c>
      <c r="BG2" s="16" t="s">
        <v>69</v>
      </c>
      <c r="BI2" s="16" t="s">
        <v>70</v>
      </c>
      <c r="BK2" s="16" t="s">
        <v>71</v>
      </c>
      <c r="BN2" s="16" t="s">
        <v>68</v>
      </c>
      <c r="BP2" s="16" t="s">
        <v>69</v>
      </c>
      <c r="BR2" s="16" t="s">
        <v>70</v>
      </c>
      <c r="BT2" s="16" t="s">
        <v>71</v>
      </c>
      <c r="BW2" s="16" t="s">
        <v>68</v>
      </c>
      <c r="BY2" s="16" t="s">
        <v>69</v>
      </c>
      <c r="CA2" s="16" t="s">
        <v>70</v>
      </c>
      <c r="CC2" s="16" t="s">
        <v>71</v>
      </c>
      <c r="CF2" s="16" t="s">
        <v>68</v>
      </c>
      <c r="CH2" s="16" t="s">
        <v>69</v>
      </c>
      <c r="CJ2" s="16" t="s">
        <v>70</v>
      </c>
      <c r="CL2" s="16" t="s">
        <v>71</v>
      </c>
      <c r="CP2" s="16" t="s">
        <v>68</v>
      </c>
      <c r="CR2" s="16" t="s">
        <v>69</v>
      </c>
      <c r="CT2" s="16" t="s">
        <v>70</v>
      </c>
      <c r="CV2" s="16" t="s">
        <v>71</v>
      </c>
      <c r="CY2" s="16" t="s">
        <v>68</v>
      </c>
      <c r="DA2" s="16" t="s">
        <v>69</v>
      </c>
      <c r="DC2" s="16" t="s">
        <v>70</v>
      </c>
      <c r="DE2" s="16" t="s">
        <v>71</v>
      </c>
      <c r="DH2" s="16" t="s">
        <v>68</v>
      </c>
      <c r="DJ2" s="16" t="s">
        <v>69</v>
      </c>
      <c r="DL2" s="16" t="s">
        <v>70</v>
      </c>
      <c r="DN2" s="16" t="s">
        <v>71</v>
      </c>
      <c r="DQ2" s="16" t="s">
        <v>68</v>
      </c>
      <c r="DS2" s="16" t="s">
        <v>69</v>
      </c>
      <c r="DU2" s="16" t="s">
        <v>70</v>
      </c>
      <c r="DW2" s="16" t="s">
        <v>71</v>
      </c>
      <c r="DZ2" s="16" t="s">
        <v>68</v>
      </c>
      <c r="EB2" s="16" t="s">
        <v>69</v>
      </c>
      <c r="ED2" s="16" t="s">
        <v>70</v>
      </c>
      <c r="EF2" s="16" t="s">
        <v>71</v>
      </c>
    </row>
    <row r="3" spans="1:137" x14ac:dyDescent="0.25">
      <c r="A3" s="14" t="s">
        <v>101</v>
      </c>
      <c r="B3" s="14">
        <v>3</v>
      </c>
      <c r="C3" s="14">
        <v>4</v>
      </c>
      <c r="D3" s="14">
        <v>3</v>
      </c>
      <c r="E3" s="14">
        <v>3</v>
      </c>
      <c r="F3" s="14">
        <v>3</v>
      </c>
      <c r="G3" s="14">
        <v>4</v>
      </c>
      <c r="H3" s="14">
        <v>4</v>
      </c>
      <c r="I3" s="14">
        <v>1</v>
      </c>
      <c r="J3" s="14">
        <v>3</v>
      </c>
      <c r="K3" s="14">
        <v>5</v>
      </c>
      <c r="L3" s="14">
        <v>3</v>
      </c>
      <c r="M3" s="14">
        <v>4</v>
      </c>
      <c r="N3" s="14">
        <v>3</v>
      </c>
      <c r="O3" s="14">
        <v>3</v>
      </c>
      <c r="P3" s="14">
        <v>5</v>
      </c>
      <c r="Q3" s="14">
        <v>1</v>
      </c>
      <c r="R3" s="14">
        <v>3</v>
      </c>
      <c r="S3" s="14">
        <v>4</v>
      </c>
      <c r="T3" s="14">
        <v>2</v>
      </c>
      <c r="U3" s="14">
        <v>3</v>
      </c>
      <c r="X3" s="14" t="s">
        <v>101</v>
      </c>
      <c r="Y3" s="14" t="str">
        <f>IF(B3=1,"Sangat tidak baik",
IF(B3=2,"Kurang Baik",
IF(B3=3,"Cukup",
IF(B3=4,"Baik",
IF(B3=5,"Sangat baik","")))))</f>
        <v>Cukup</v>
      </c>
      <c r="Z3" s="14" t="str">
        <f t="shared" ref="Z3:AD3" si="0">IF(C3=1,"Sangat tidak baik",
IF(C3=2,"Kurang Baik",
IF(C3=3,"Cukup",
IF(C3=4,"Baik",
IF(C3=5,"Sangat baik","")))))</f>
        <v>Baik</v>
      </c>
      <c r="AA3" s="14" t="str">
        <f t="shared" si="0"/>
        <v>Cukup</v>
      </c>
      <c r="AB3" s="14" t="str">
        <f t="shared" si="0"/>
        <v>Cukup</v>
      </c>
      <c r="AC3" s="14" t="str">
        <f t="shared" si="0"/>
        <v>Cukup</v>
      </c>
      <c r="AD3" s="14" t="str">
        <f t="shared" si="0"/>
        <v>Baik</v>
      </c>
      <c r="AE3" s="14" t="str">
        <f t="shared" ref="AE3" si="1">IF(H3=1,"Sangat tidak baik",
IF(H3=2,"Kurang Baik",
IF(H3=3,"Cukup",
IF(H3=4,"Baik",
IF(H3=5,"Sangat baik","")))))</f>
        <v>Baik</v>
      </c>
      <c r="AF3" s="14" t="str">
        <f t="shared" ref="AF3" si="2">IF(I3=1,"Sangat tidak baik",
IF(I3=2,"Kurang Baik",
IF(I3=3,"Cukup",
IF(I3=4,"Baik",
IF(I3=5,"Sangat baik","")))))</f>
        <v>Sangat tidak baik</v>
      </c>
      <c r="AG3" s="14" t="str">
        <f t="shared" ref="AG3" si="3">IF(J3=1,"Sangat tidak baik",
IF(J3=2,"Kurang Baik",
IF(J3=3,"Cukup",
IF(J3=4,"Baik",
IF(J3=5,"Sangat baik","")))))</f>
        <v>Cukup</v>
      </c>
      <c r="AH3" s="14" t="str">
        <f t="shared" ref="AH3:AI3" si="4">IF(K3=1,"Sangat tidak baik",
IF(K3=2,"Kurang Baik",
IF(K3=3,"Cukup",
IF(K3=4,"Baik",
IF(K3=5,"Sangat baik","")))))</f>
        <v>Sangat baik</v>
      </c>
      <c r="AI3" s="14" t="str">
        <f t="shared" si="4"/>
        <v>Cukup</v>
      </c>
      <c r="AJ3" s="14" t="str">
        <f t="shared" ref="AJ3" si="5">IF(M3=1,"Sangat tidak baik",
IF(M3=2,"Kurang Baik",
IF(M3=3,"Cukup",
IF(M3=4,"Baik",
IF(M3=5,"Sangat baik","")))))</f>
        <v>Baik</v>
      </c>
      <c r="AK3" s="14" t="str">
        <f t="shared" ref="AK3" si="6">IF(N3=1,"Sangat tidak baik",
IF(N3=2,"Kurang Baik",
IF(N3=3,"Cukup",
IF(N3=4,"Baik",
IF(N3=5,"Sangat baik","")))))</f>
        <v>Cukup</v>
      </c>
      <c r="AL3" s="14" t="str">
        <f t="shared" ref="AL3" si="7">IF(O3=1,"Sangat tidak baik",
IF(O3=2,"Kurang Baik",
IF(O3=3,"Cukup",
IF(O3=4,"Baik",
IF(O3=5,"Sangat baik","")))))</f>
        <v>Cukup</v>
      </c>
      <c r="AM3" s="14" t="str">
        <f t="shared" ref="AM3:AN3" si="8">IF(P3=1,"Sangat tidak baik",
IF(P3=2,"Kurang Baik",
IF(P3=3,"Cukup",
IF(P3=4,"Baik",
IF(P3=5,"Sangat baik","")))))</f>
        <v>Sangat baik</v>
      </c>
      <c r="AN3" s="14" t="str">
        <f t="shared" si="8"/>
        <v>Sangat tidak baik</v>
      </c>
      <c r="AO3" s="14" t="str">
        <f t="shared" ref="AO3" si="9">IF(R3=1,"Sangat tidak baik",
IF(R3=2,"Kurang Baik",
IF(R3=3,"Cukup",
IF(R3=4,"Baik",
IF(R3=5,"Sangat baik","")))))</f>
        <v>Cukup</v>
      </c>
      <c r="AP3" s="14" t="str">
        <f t="shared" ref="AP3" si="10">IF(S3=1,"Sangat tidak baik",
IF(S3=2,"Kurang Baik",
IF(S3=3,"Cukup",
IF(S3=4,"Baik",
IF(S3=5,"Sangat baik","")))))</f>
        <v>Baik</v>
      </c>
      <c r="AQ3" s="14" t="str">
        <f t="shared" ref="AQ3" si="11">IF(T3=1,"Sangat tidak baik",
IF(T3=2,"Kurang Baik",
IF(T3=3,"Cukup",
IF(T3=4,"Baik",
IF(T3=5,"Sangat baik","")))))</f>
        <v>Kurang Baik</v>
      </c>
      <c r="AR3" s="14" t="str">
        <f t="shared" ref="AR3" si="12">IF(U3=1,"Sangat tidak baik",
IF(U3=2,"Kurang Baik",
IF(U3=3,"Cukup",
IF(U3=4,"Baik",
IF(U3=5,"Sangat baik","")))))</f>
        <v>Cukup</v>
      </c>
      <c r="AU3" s="14" t="s">
        <v>101</v>
      </c>
      <c r="AV3" s="14" t="str">
        <f>IF(Y3="Sangat Tidak Baik","STB",
IF(Y3="Tidak Baik","TB",
IF(Y3="Cukup","C",
IF(Y3="Baik","B",
IF(Y3="Sangat Baik","SB","")))))</f>
        <v>C</v>
      </c>
      <c r="AW3" s="14" t="s">
        <v>105</v>
      </c>
      <c r="AX3" s="14" t="str">
        <f>IF(Z3="Sangat Tidak Baik","STB",
IF(Z3="Tidak Baik","TB",
IF(Z3="Cukup","C",
IF(Z3="Baik","B",
IF(Z3="Sangat Baik","SB","")))))</f>
        <v>B</v>
      </c>
      <c r="AY3" s="14" t="s">
        <v>106</v>
      </c>
      <c r="AZ3" s="14" t="str">
        <f>IF(AA3="Sangat Tidak Baik","STB",
IF(AA3="Tidak Baik","TB",
IF(AA3="Cukup","C",
IF( AA3="Baik","B",
IF(AA3="Sangat Baik","SB","")))))</f>
        <v>C</v>
      </c>
      <c r="BA3" s="14" t="s">
        <v>105</v>
      </c>
      <c r="BB3" s="14" t="str">
        <f>IF(AB3="Sangat Tidak Baik","STB",
IF(AB3="Kurang Baik","KB",
IF(AB3="Cukup","C",
IF(AB3="Baik","B",
IF(AB3="Sangat Baik","SB","")))))</f>
        <v>C</v>
      </c>
      <c r="BC3" s="14" t="s">
        <v>105</v>
      </c>
      <c r="BD3" s="14" t="s">
        <v>101</v>
      </c>
      <c r="BE3" s="14" t="str">
        <f>IF(AC3="Sangat Tidak Baik","STB",
IF(AC3="Kurang Baik","KB",
IF(AC3="Cukup","C",
IF(AC3="Baik","B",
IF(AC3="Sangat Baik","SB","")))))</f>
        <v>C</v>
      </c>
      <c r="BF3" s="14" t="s">
        <v>105</v>
      </c>
      <c r="BG3" s="14" t="str">
        <f>IF(AD3="Sangat Tidak Baik","STB",
IF(AD3="Kurang Baik","KB",
IF(AD3="Cukup","C",
IF(AD3="Baik","B",
IF(AD3="Sangat Baik","SB","")))))</f>
        <v>B</v>
      </c>
      <c r="BH3" s="14" t="s">
        <v>106</v>
      </c>
      <c r="BI3" s="14" t="str">
        <f t="shared" ref="BI3:BI36" si="13">IF(AE3="Sangat Tidak Baik","STB",
IF(AE3="Kurang Baik","KB",
IF(AE3="Cukup","C",
IF(AE3="Baik","B",
IF(AE3="Sangat Baik","SB","")))))</f>
        <v>B</v>
      </c>
      <c r="BJ3" s="14" t="s">
        <v>106</v>
      </c>
      <c r="BK3" s="14" t="str">
        <f>IF(AF3="Sangat Tidak Baik","STB",
IF(AF3="Kurang Baik","KB",
IF(AF3="Cukup","C",
IF(AF3="Baik","B",
IF(AF3="Sangat Baik","SB","")))))</f>
        <v>STB</v>
      </c>
      <c r="BL3" s="14" t="s">
        <v>108</v>
      </c>
      <c r="BM3" s="14" t="s">
        <v>101</v>
      </c>
      <c r="BN3" s="14" t="str">
        <f>IF(AG3="Sangat Tidak Baik","STB",
IF(AG3="Kurang Baik","KB",
IF(AG3="Cukup","C",
IF(AG3="Baik","B",
IF(AG3="Sangat Baik","SB","")))))</f>
        <v>C</v>
      </c>
      <c r="BO3" s="14" t="s">
        <v>105</v>
      </c>
      <c r="BP3" s="14" t="str">
        <f>IF(AH3="Sangat Tidak Baik","STB",
IF(AH3="Kurang Baik","KB",
IF(AH3="Cukup","C",
IF(AH3="Baik","B",
IF(AH3="Sangat Baik","SB","")))))</f>
        <v>SB</v>
      </c>
      <c r="BQ3" s="14" t="s">
        <v>107</v>
      </c>
      <c r="BR3" s="14" t="str">
        <f>IF(AI3="Sangat Tidak Baik","STB",
IF(AI3="Kurang Baik","KB",
IF(AI3="Cukup","C",
IF(AI3="Baik","B",
IF(AI3="Sangat Baik","SB","")))))</f>
        <v>C</v>
      </c>
      <c r="BS3" s="14" t="s">
        <v>105</v>
      </c>
      <c r="BT3" s="14" t="str">
        <f>IF(AJ3="Sangat Tidak Baik","STB",
IF(AJ3="Kurang Baik","KB",
IF(AJ3="Cukup","C",
IF(AJ3="Baik","B",
IF(AJ3="Sangat Baik","SB","")))))</f>
        <v>B</v>
      </c>
      <c r="BU3" s="14" t="s">
        <v>106</v>
      </c>
      <c r="BV3" s="14" t="s">
        <v>101</v>
      </c>
      <c r="BW3" s="14" t="str">
        <f>IF(AK3="Sangat Tidak Baik","STB",
IF(AK3="Kurang Baik","KB",
IF(AK3="Cukup","C",
IF(AK3="Baik","B",
IF(AK3="Sangat Baik","SB","")))))</f>
        <v>C</v>
      </c>
      <c r="BX3" s="14" t="s">
        <v>105</v>
      </c>
      <c r="BY3" s="14" t="str">
        <f>IF(AL3="Sangat Tidak Baik","STB",
IF(AL3="Kurang Baik","KB",
IF(AL3="Cukup","C",
IF(AL3="Baik","B",
IF(AL3="Sangat Baik","SB","")))))</f>
        <v>C</v>
      </c>
      <c r="BZ3" s="14" t="s">
        <v>105</v>
      </c>
      <c r="CA3" s="14" t="str">
        <f>IF(AM3="Sangat Tidak Baik","STB",
IF(AM3="Kurang Baik","KB",
IF(AM3="Cukup","C",
IF(AM3="Baik","B",
IF(AM3="Sangat Baik","SB","")))))</f>
        <v>SB</v>
      </c>
      <c r="CB3" s="14" t="s">
        <v>107</v>
      </c>
      <c r="CC3" s="14" t="str">
        <f>IF(AN3="Sangat Tidak Baik","STB",
IF(AN3="Kurang Baik","KB",
IF(AN3="Cukup","C",
IF(AN3="Baik","B",
IF(AN3="Sangat Baik","SB","")))))</f>
        <v>STB</v>
      </c>
      <c r="CD3" s="14" t="s">
        <v>108</v>
      </c>
      <c r="CE3" s="14" t="s">
        <v>101</v>
      </c>
      <c r="CF3" s="14" t="str">
        <f>IF(AO3="Sangat Tidak Baik","STB",
IF(AO3="Kurang Baik","KB",
IF(AO3="Cukup","C",
IF(AO3="Baik","B",
IF(AO3="Sangat Baik","SB","")))))</f>
        <v>C</v>
      </c>
      <c r="CG3" s="14" t="s">
        <v>105</v>
      </c>
      <c r="CH3" s="14" t="str">
        <f>IF(AP3="Sangat Tidak Baik","STB",
IF(AP3="Kurang Baik","KB",
IF(AP3="Cukup","C",
IF(AP3="Baik","B",
IF(AP3="Sangat Baik","SB","")))))</f>
        <v>B</v>
      </c>
      <c r="CI3" s="14" t="s">
        <v>106</v>
      </c>
      <c r="CJ3" s="14" t="str">
        <f>IF(AQ3="Sangat Tidak Baik","STB",
IF(AQ3="Kurang Baik","KB",
IF(AQ3="Cukup","C",
IF(AQ3="Baik","B",
IF(AQ3="Sangat Baik","SB","")))))</f>
        <v>KB</v>
      </c>
      <c r="CK3" s="14" t="s">
        <v>109</v>
      </c>
      <c r="CL3" s="14" t="str">
        <f>IF(AR3="Sangat Tidak Baik","STB",
IF(AR3="Kurang Baik","KB",
IF(AR3="Cukup","C",
IF(AR3="Baik","B",
IF(AR3="Sangat Baik","SB","")))))</f>
        <v>C</v>
      </c>
      <c r="CM3" s="14" t="s">
        <v>105</v>
      </c>
      <c r="CO3" s="14" t="s">
        <v>101</v>
      </c>
      <c r="CP3" s="14" t="str">
        <f>IF(AV3="STB","0,2",
IF(AV3="KB","0,3",
IF(AV3="C","0,5",
IF(AV3="B","0,7",
IF(AV3="SB","0,8",
"")))))</f>
        <v>0,5</v>
      </c>
      <c r="CQ3" s="14" t="str">
        <f>IF(AV3="STB","0,75",
IF(AV3="KB","0,65",
IF(AV3="C","0,45",
IF(AV3="B","0,25",
IF(AV3="SB","0,15",
"")))))</f>
        <v>0,45</v>
      </c>
      <c r="CR3" s="14" t="str">
        <f t="shared" ref="CR3:CR35" si="14">IF(AX3="STB","0,2",
IF(AX3="KB","0,3",
IF(AX3="C","0,5",
IF(AX3="B","0,7",
IF(AX3="SB","0,8",
"")))))</f>
        <v>0,7</v>
      </c>
      <c r="CS3" s="14" t="str">
        <f>IF(AX3="STB","0,75",
IF(AX3="KB","0,65",
IF(AX3="C","0,45",
IF(AX3="B","0,25",
IF(AX3="SB","0,15",
"")))))</f>
        <v>0,25</v>
      </c>
      <c r="CT3" s="14" t="str">
        <f>IF(AZ3="STB","0,2",
IF(AZ3="KB","0,3",
IF(AZ3="C","0,5",
IF(AZ3="B","0,7",
IF(AZ3="SB","0,8",
"")))))</f>
        <v>0,5</v>
      </c>
      <c r="CU3" s="14" t="str">
        <f>IF(AZ3="STB","0,75",
IF(AZ3="KB","0,65",
IF(AZ3="C","0,45",
IF(AZ3="B","0,25",
IF(AZ3="SB","0,15",
"")))))</f>
        <v>0,45</v>
      </c>
      <c r="CV3" s="14" t="str">
        <f>IF(BB3="STB","0,2",
IF(BB3="KB","0,3",
IF(BB3="C","0,5",
IF(BB3="B","0,7",
IF(BB3="SB","0,8",
"")))))</f>
        <v>0,5</v>
      </c>
      <c r="CW3" s="14" t="str">
        <f>IF(BB3="STB","0,75",
IF(BB3="KB","0,65",
IF(BB3="C","0,45",
IF(BB3="B","0,25",
IF(BB3="SB","0,15",
"")))))</f>
        <v>0,45</v>
      </c>
      <c r="CY3" s="14" t="str">
        <f>IF(BE3="STB","0,2",
IF(BE3="KB","0,3",
IF(BE3="C","0,5",
IF(BE3="B","0,7",
IF(BE3="SB","0,8",
"")))))</f>
        <v>0,5</v>
      </c>
      <c r="CZ3" s="14" t="str">
        <f>IF(BE3="STB","0,75",
IF(BE3="KB","0,65",
IF(BE3="C","0,45",
IF(BE3="B","0,25",
IF(BE3="SB","0,15",
"")))))</f>
        <v>0,45</v>
      </c>
      <c r="DA3" s="14" t="str">
        <f>IF(BG3="STB","0,2",
IF(BG3="KB","0,3",
IF(BG3="C","0,5",
IF(BG3="B","0,7",
IF(BG3="SB","0,8",
"")))))</f>
        <v>0,7</v>
      </c>
      <c r="DB3" s="14" t="str">
        <f>IF(BG3="STB","0,75",
IF(BG3="KB","0,65",
IF(BG3="C","0,45",
IF(BG3="B","0,25",
IF(BG3="SB","0,15",
"")))))</f>
        <v>0,25</v>
      </c>
      <c r="DC3" s="14" t="str">
        <f>IF(BI3="STB","0,2",
IF(BI3="KB","0,3",
IF(BI3="C","0,5",
IF(BI3="B","0,7",
IF(BI3="SB","0,8",
"")))))</f>
        <v>0,7</v>
      </c>
      <c r="DD3" s="14" t="str">
        <f>IF(BI3="STB","0,75",
IF(BI3="KB","0,65",
IF(BI3="C","0,45",
IF(BI3="B","0,25",
IF(BI3="SB","0,15",
"")))))</f>
        <v>0,25</v>
      </c>
      <c r="DE3" s="14" t="str">
        <f>IF(BK3="STB","0,2",
IF(BK3="KB","0,3",
IF(BK3="C","0,5",
IF(BK3="B","0,7",
IF(BK3="SB","0,8",
"")))))</f>
        <v>0,2</v>
      </c>
      <c r="DF3" s="14" t="str">
        <f>IF(BK3="STB","0,75",
IF(BK3="KB","0,65",
IF(BK3="C","0,45",
IF(BK3="B","0,25",
IF(BK3="SB","0,15",
"")))))</f>
        <v>0,75</v>
      </c>
      <c r="DH3" s="14" t="str">
        <f>IF(BN3="STB","0,2",
IF(BN3="KB","0,3",
IF(BN3="C","0,5",
IF(BN3="B","0,7",
IF(BN3="SB","0,8",
"")))))</f>
        <v>0,5</v>
      </c>
      <c r="DI3" s="14" t="str">
        <f>IF(BN3="STB","0,75",
IF(BN3="KB","0,65",
IF(BN3="C","0,45",
IF(BN3="B","0,25",
IF(BN3="SB","0,15",
"")))))</f>
        <v>0,45</v>
      </c>
      <c r="DJ3" s="14" t="str">
        <f>IF(BP3="STB","0,2",
IF(BP3="KB","0,3",
IF(BP3="C","0,5",
IF(BP3="B","0,7",
IF(BP3="SB","0,8",
"")))))</f>
        <v>0,8</v>
      </c>
      <c r="DK3" s="14" t="str">
        <f>IF(BP3="STB","0,75",
IF(BP3="KB","0,65",
IF(BP3="C","0,45",
IF(BP3="B","0,25",
IF(BP3="SB","0,15",
"")))))</f>
        <v>0,15</v>
      </c>
      <c r="DL3" s="14" t="str">
        <f>IF(BR3="STB","0,2",
IF(BR3="KB","0,3",
IF(BR3="C","0,5",
IF(BR3="B","0,7",
IF(BR3="SB","0,8",
"")))))</f>
        <v>0,5</v>
      </c>
      <c r="DM3" s="14" t="str">
        <f>IF(BR3="STB","0,75",
IF(BR3="KB","0,65",
IF(BR3="C","0,45",
IF(BR3="B","0,25",
IF(BR3="SB","0,15",
"")))))</f>
        <v>0,45</v>
      </c>
      <c r="DN3" s="14" t="str">
        <f>IF(BT3="STB","0,2",
IF(BT3="KB","0,3",
IF(BT3="C","0,5",
IF(BT3="B","0,7",
IF(BT3="SB","0,8",
"")))))</f>
        <v>0,7</v>
      </c>
      <c r="DO3" s="14" t="str">
        <f>IF(BT3="STB","0,75",
IF(BT3="KB","0,65",
IF(BT3="C","0,45",
IF(BT3="B","0,25",
IF(BT3="SB","0,15",
"")))))</f>
        <v>0,25</v>
      </c>
      <c r="DQ3" s="14" t="str">
        <f>IF(BW3="STB","0,2",
IF(BW3="KB","0,3",
IF(BW3="C","0,5",
IF(BW3="B","0,7",
IF(BW3="SB","0,8",
"")))))</f>
        <v>0,5</v>
      </c>
      <c r="DR3" s="14" t="str">
        <f>IF(BW3="STB","0,75",
IF(BW3="KB","0,65",
IF(BW3="C","0,45",
IF(BW3="B","0,25",
IF(BW3="SB","0,15",
"")))))</f>
        <v>0,45</v>
      </c>
      <c r="DS3" s="14" t="str">
        <f>IF(BY3="STB","0,2",
IF(BY3="KB","0,3",
IF(BY3="C","0,5",
IF(BY3="B","0,7",
IF(BY3="SB","0,8",
"")))))</f>
        <v>0,5</v>
      </c>
      <c r="DT3" s="14" t="str">
        <f>IF(BY3="STB","0,75",
IF(BY3="KB","0,65",
IF(BY3="C","0,45",
IF(BY3="B","0,25",
IF(BY3="SB","0,15",
"")))))</f>
        <v>0,45</v>
      </c>
      <c r="DU3" s="14" t="str">
        <f>IF(CA3="STB","0,2",
IF(CA3="KB","0,3",
IF(CA3="C","0,5",
IF(CA3="B","0,7",
IF(CA3="SB","0,8",
"")))))</f>
        <v>0,8</v>
      </c>
      <c r="DV3" s="14" t="str">
        <f>IF(CA3="STB","0,75",
IF(CA3="KB","0,65",
IF(CA3="C","0,45",
IF(CA3="B","0,25",
IF(CA3="SB","0,15",
"")))))</f>
        <v>0,15</v>
      </c>
      <c r="DW3" s="14" t="str">
        <f>IF(CC3="STB","0,2",
IF(CC3="KB","0,3",
IF(CC3="C","0,5",
IF(CC3="B","0,7",
IF(CC3="SB","0,8",
"")))))</f>
        <v>0,2</v>
      </c>
      <c r="DX3" s="14" t="str">
        <f>IF(CC3="STB","0,75",
IF(CC3="KB","0,65",
IF(CC3="C","0,45",
IF(CC3="B","0,25",
IF(CC3="SB","0,15",
"")))))</f>
        <v>0,75</v>
      </c>
      <c r="DZ3" s="14" t="str">
        <f>IF(CF3="STB","0,2",
IF(CF3="KB","0,3",
IF(CF3="C","0,5",
IF(CF3="B","0,7",
IF(CF3="SB","0,8",
"")))))</f>
        <v>0,5</v>
      </c>
      <c r="EA3" s="14" t="str">
        <f>IF(CF3="STB","0,75",
IF(CF3="KB","0,65",
IF(CF3="C","0,45",
IF(CF3="B","0,25",
IF(CF3="SB","0,15",
"")))))</f>
        <v>0,45</v>
      </c>
      <c r="EB3" s="14" t="str">
        <f>IF(CH3="STB","0,2",
IF(CH3="KB","0,3",
IF(CH3="C","0,5",
IF(CH3="B","0,7",
IF(CH3="SB","0,8",
"")))))</f>
        <v>0,7</v>
      </c>
      <c r="EC3" s="14" t="str">
        <f>IF(CH3="STB","0,75",
IF(CH3="KB","0,65",
IF(CH3="C","0,45",
IF(CH3="B","0,25",
IF(CH3="SB","0,15",
"")))))</f>
        <v>0,25</v>
      </c>
      <c r="ED3" s="14" t="str">
        <f>IF(CJ3="STB","0,2",
IF(CJ3="KB","0,3",
IF(CJ3="C","0,5",
IF(CJ3="B","0,7",
IF(CJ3="SB","0,8",
"")))))</f>
        <v>0,3</v>
      </c>
      <c r="EE3" s="14" t="str">
        <f>IF(CJ3="STB","0,75",
IF(CJ3="KB","0,65",
IF(CJ3="C","0,45",
IF(CJ3="B","0,25",
IF(CJ3="SB","0,15",
"")))))</f>
        <v>0,65</v>
      </c>
      <c r="EF3" s="14" t="str">
        <f>IF(CL3="STB","0,2",
IF(CL3="KB","0,3",
IF(CL3="C","0,5",
IF(CL3="B","0,7",
IF(CL3="SB","0,8",
"")))))</f>
        <v>0,5</v>
      </c>
      <c r="EG3" s="14" t="str">
        <f>IF(CL3="STB","0,75",
IF(CL3="KB","0,65",
IF(CL3="C","0,45",
IF(CL3="B","0,25",
IF(CL3="SB","0,15",
"")))))</f>
        <v>0,45</v>
      </c>
    </row>
    <row r="4" spans="1:137" x14ac:dyDescent="0.25">
      <c r="A4" s="14" t="s">
        <v>102</v>
      </c>
      <c r="B4" s="14">
        <v>4</v>
      </c>
      <c r="C4" s="14">
        <v>5</v>
      </c>
      <c r="D4" s="14">
        <v>4</v>
      </c>
      <c r="E4" s="14">
        <v>5</v>
      </c>
      <c r="F4" s="14">
        <v>2</v>
      </c>
      <c r="G4" s="14">
        <v>5</v>
      </c>
      <c r="H4" s="14">
        <v>2</v>
      </c>
      <c r="I4" s="14">
        <v>5</v>
      </c>
      <c r="J4" s="14">
        <v>4</v>
      </c>
      <c r="K4" s="14">
        <v>4</v>
      </c>
      <c r="L4" s="14">
        <v>4</v>
      </c>
      <c r="M4" s="14">
        <v>5</v>
      </c>
      <c r="N4" s="14">
        <v>2</v>
      </c>
      <c r="O4" s="14">
        <v>4</v>
      </c>
      <c r="P4" s="14">
        <v>3</v>
      </c>
      <c r="Q4" s="14">
        <v>3</v>
      </c>
      <c r="R4" s="14">
        <v>4</v>
      </c>
      <c r="S4" s="14">
        <v>5</v>
      </c>
      <c r="T4" s="14">
        <v>4</v>
      </c>
      <c r="U4" s="14">
        <v>4</v>
      </c>
      <c r="X4" s="14" t="s">
        <v>102</v>
      </c>
      <c r="Y4" s="14" t="str">
        <f t="shared" ref="Y4:Y5" si="15">IF(B4=1,"Sangat tidak baik",
IF(B4=2,"Kurang Baik",
IF(B4=3,"Cukup",
IF(B4=4,"Baik",
IF(B4=5,"Sangat baik","")))))</f>
        <v>Baik</v>
      </c>
      <c r="Z4" s="14" t="str">
        <f t="shared" ref="Z4:Z6" si="16">IF(C4=1,"Sangat tidak baik",
IF(C4=2,"Kurang Baik",
IF(C4=3,"Cukup",
IF(C4=4,"Baik",
IF(C4=5,"Sangat baik","")))))</f>
        <v>Sangat baik</v>
      </c>
      <c r="AA4" s="14" t="str">
        <f t="shared" ref="AA4:AA6" si="17">IF(D4=1,"Sangat tidak baik",
IF(D4=2,"Kurang Baik",
IF(D4=3,"Cukup",
IF(D4=4,"Baik",
IF(D4=5,"Sangat baik","")))))</f>
        <v>Baik</v>
      </c>
      <c r="AB4" s="14" t="str">
        <f t="shared" ref="AB4:AB6" si="18">IF(E4=1,"Sangat tidak baik",
IF(E4=2,"Kurang Baik",
IF(E4=3,"Cukup",
IF(E4=4,"Baik",
IF(E4=5,"Sangat baik","")))))</f>
        <v>Sangat baik</v>
      </c>
      <c r="AC4" s="14" t="str">
        <f t="shared" ref="AC4:AC6" si="19">IF(F4=1,"Sangat tidak baik",
IF(F4=2,"Kurang Baik",
IF(F4=3,"Cukup",
IF(F4=4,"Baik",
IF(F4=5,"Sangat baik","")))))</f>
        <v>Kurang Baik</v>
      </c>
      <c r="AD4" s="14" t="str">
        <f t="shared" ref="AD4:AD6" si="20">IF(G4=1,"Sangat tidak baik",
IF(G4=2,"Kurang Baik",
IF(G4=3,"Cukup",
IF(G4=4,"Baik",
IF(G4=5,"Sangat baik","")))))</f>
        <v>Sangat baik</v>
      </c>
      <c r="AE4" s="14" t="str">
        <f t="shared" ref="AE4:AE6" si="21">IF(H4=1,"Sangat tidak baik",
IF(H4=2,"Kurang Baik",
IF(H4=3,"Cukup",
IF(H4=4,"Baik",
IF(H4=5,"Sangat baik","")))))</f>
        <v>Kurang Baik</v>
      </c>
      <c r="AF4" s="14" t="str">
        <f t="shared" ref="AF4:AF6" si="22">IF(I4=1,"Sangat tidak baik",
IF(I4=2,"Kurang Baik",
IF(I4=3,"Cukup",
IF(I4=4,"Baik",
IF(I4=5,"Sangat baik","")))))</f>
        <v>Sangat baik</v>
      </c>
      <c r="AG4" s="14" t="str">
        <f t="shared" ref="AG4:AG6" si="23">IF(J4=1,"Sangat tidak baik",
IF(J4=2,"Kurang Baik",
IF(J4=3,"Cukup",
IF(J4=4,"Baik",
IF(J4=5,"Sangat baik","")))))</f>
        <v>Baik</v>
      </c>
      <c r="AH4" s="14" t="str">
        <f t="shared" ref="AH4:AH6" si="24">IF(K4=1,"Sangat tidak baik",
IF(K4=2,"Kurang Baik",
IF(K4=3,"Cukup",
IF(K4=4,"Baik",
IF(K4=5,"Sangat baik","")))))</f>
        <v>Baik</v>
      </c>
      <c r="AI4" s="14" t="str">
        <f t="shared" ref="AI4:AI6" si="25">IF(L4=1,"Sangat tidak baik",
IF(L4=2,"Kurang Baik",
IF(L4=3,"Cukup",
IF(L4=4,"Baik",
IF(L4=5,"Sangat baik","")))))</f>
        <v>Baik</v>
      </c>
      <c r="AJ4" s="14" t="str">
        <f t="shared" ref="AJ4:AJ6" si="26">IF(M4=1,"Sangat tidak baik",
IF(M4=2,"Kurang Baik",
IF(M4=3,"Cukup",
IF(M4=4,"Baik",
IF(M4=5,"Sangat baik","")))))</f>
        <v>Sangat baik</v>
      </c>
      <c r="AK4" s="14" t="str">
        <f t="shared" ref="AK4:AK6" si="27">IF(N4=1,"Sangat tidak baik",
IF(N4=2,"Kurang Baik",
IF(N4=3,"Cukup",
IF(N4=4,"Baik",
IF(N4=5,"Sangat baik","")))))</f>
        <v>Kurang Baik</v>
      </c>
      <c r="AL4" s="14" t="str">
        <f t="shared" ref="AL4:AL6" si="28">IF(O4=1,"Sangat tidak baik",
IF(O4=2,"Kurang Baik",
IF(O4=3,"Cukup",
IF(O4=4,"Baik",
IF(O4=5,"Sangat baik","")))))</f>
        <v>Baik</v>
      </c>
      <c r="AM4" s="14" t="str">
        <f t="shared" ref="AM4:AM6" si="29">IF(P4=1,"Sangat tidak baik",
IF(P4=2,"Kurang Baik",
IF(P4=3,"Cukup",
IF(P4=4,"Baik",
IF(P4=5,"Sangat baik","")))))</f>
        <v>Cukup</v>
      </c>
      <c r="AN4" s="14" t="str">
        <f t="shared" ref="AN4:AN6" si="30">IF(Q4=1,"Sangat tidak baik",
IF(Q4=2,"Kurang Baik",
IF(Q4=3,"Cukup",
IF(Q4=4,"Baik",
IF(Q4=5,"Sangat baik","")))))</f>
        <v>Cukup</v>
      </c>
      <c r="AO4" s="14" t="str">
        <f t="shared" ref="AO4:AO6" si="31">IF(R4=1,"Sangat tidak baik",
IF(R4=2,"Kurang Baik",
IF(R4=3,"Cukup",
IF(R4=4,"Baik",
IF(R4=5,"Sangat baik","")))))</f>
        <v>Baik</v>
      </c>
      <c r="AP4" s="14" t="str">
        <f t="shared" ref="AP4:AP6" si="32">IF(S4=1,"Sangat tidak baik",
IF(S4=2,"Kurang Baik",
IF(S4=3,"Cukup",
IF(S4=4,"Baik",
IF(S4=5,"Sangat baik","")))))</f>
        <v>Sangat baik</v>
      </c>
      <c r="AQ4" s="14" t="str">
        <f t="shared" ref="AQ4:AQ6" si="33">IF(T4=1,"Sangat tidak baik",
IF(T4=2,"Kurang Baik",
IF(T4=3,"Cukup",
IF(T4=4,"Baik",
IF(T4=5,"Sangat baik","")))))</f>
        <v>Baik</v>
      </c>
      <c r="AR4" s="14" t="str">
        <f t="shared" ref="AR4:AR6" si="34">IF(U4=1,"Sangat tidak baik",
IF(U4=2,"Kurang Baik",
IF(U4=3,"Cukup",
IF(U4=4,"Baik",
IF(U4=5,"Sangat baik","")))))</f>
        <v>Baik</v>
      </c>
      <c r="AU4" s="14" t="s">
        <v>102</v>
      </c>
      <c r="AV4" s="14" t="str">
        <f t="shared" ref="AV4:AV5" si="35">IF(Y4="Sangat Tidak Baik","STB",
IF(Y4="Tidak Baik","TB",
IF(Y4="Cukup","C",
IF(Y4="Baik","B",
IF(Y4="Sangat Baik","SB","")))))</f>
        <v>B</v>
      </c>
      <c r="AW4" s="14" t="s">
        <v>106</v>
      </c>
      <c r="AX4" s="14" t="str">
        <f t="shared" ref="AX4:AX19" si="36">IF(Z4="Sangat Tidak Baik","STB",
IF(Z4="Tidak Baik","TB",
IF(Z4="Cukup","C",
IF(Z4="Baik","B",
IF(Z4="Sangat Baik","SB","")))))</f>
        <v>SB</v>
      </c>
      <c r="AY4" s="14" t="s">
        <v>107</v>
      </c>
      <c r="AZ4" s="14" t="str">
        <f t="shared" ref="AZ4:AZ35" si="37">IF(AA4="Sangat Tidak Baik","STB",
IF(AA4="Tidak Baik","TB",
IF(AA4="Cukup","C",
IF( AA4="Baik","B",
IF(AA4="Sangat Baik","SB","")))))</f>
        <v>B</v>
      </c>
      <c r="BA4" s="14" t="s">
        <v>106</v>
      </c>
      <c r="BB4" s="14" t="str">
        <f t="shared" ref="BB4:BB35" si="38">IF(AB4="Sangat Tidak Baik","STB",
IF(AB4="Kurang Baik","KB",
IF(AB4="Cukup","C",
IF(AB4="Baik","B",
IF(AB4="Sangat Baik","SB","")))))</f>
        <v>SB</v>
      </c>
      <c r="BC4" s="14" t="s">
        <v>107</v>
      </c>
      <c r="BD4" s="14" t="s">
        <v>102</v>
      </c>
      <c r="BE4" s="14" t="str">
        <f t="shared" ref="BE4:BE35" si="39">IF(AC4="Sangat Tidak Baik","STB",
IF(AC4="Kurang Baik","KB",
IF(AC4="Cukup","C",
IF(AC4="Baik","B",
IF(AC4="Sangat Baik","SB","")))))</f>
        <v>KB</v>
      </c>
      <c r="BF4" s="14" t="s">
        <v>109</v>
      </c>
      <c r="BG4" s="14" t="str">
        <f t="shared" ref="BG4:BG35" si="40">IF(AD4="Sangat Tidak Baik","STB",
IF(AD4="Kurang Baik","KB",
IF(AD4="Cukup","C",
IF(AD4="Baik","B",
IF(AD4="Sangat Baik","SB","")))))</f>
        <v>SB</v>
      </c>
      <c r="BH4" s="14" t="s">
        <v>107</v>
      </c>
      <c r="BI4" s="14" t="str">
        <f t="shared" si="13"/>
        <v>KB</v>
      </c>
      <c r="BJ4" s="14" t="s">
        <v>109</v>
      </c>
      <c r="BK4" s="14" t="str">
        <f t="shared" ref="BK4:BK34" si="41">IF(AF4="Sangat Tidak Baik","STB",
IF(AF4="Kurang Baik","KB",
IF(AF4="Cukup","C",
IF(AF4="Baik","B",
IF(AF4="Sangat Baik","SB","")))))</f>
        <v>SB</v>
      </c>
      <c r="BL4" s="14" t="s">
        <v>107</v>
      </c>
      <c r="BM4" s="14" t="s">
        <v>102</v>
      </c>
      <c r="BN4" s="14" t="str">
        <f t="shared" ref="BN4:BN35" si="42">IF(AG4="Sangat Tidak Baik","STB",
IF(AG4="Kurang Baik","KB",
IF(AG4="Cukup","C",
IF(AG4="Baik","B",
IF(AG4="Sangat Baik","SB","")))))</f>
        <v>B</v>
      </c>
      <c r="BO4" s="14" t="s">
        <v>106</v>
      </c>
      <c r="BP4" s="14" t="str">
        <f t="shared" ref="BP4:BP36" si="43">IF(AH4="Sangat Tidak Baik","STB",
IF(AH4="Kurang Baik","KB",
IF(AH4="Cukup","C",
IF(AH4="Baik","B",
IF(AH4="Sangat Baik","SB","")))))</f>
        <v>B</v>
      </c>
      <c r="BQ4" s="14" t="s">
        <v>106</v>
      </c>
      <c r="BR4" s="14" t="str">
        <f t="shared" ref="BR4:BR38" si="44">IF(AI4="Sangat Tidak Baik","STB",
IF(AI4="Kurang Baik","KB",
IF(AI4="Cukup","C",
IF(AI4="Baik","B",
IF(AI4="Sangat Baik","SB","")))))</f>
        <v>B</v>
      </c>
      <c r="BS4" s="14" t="s">
        <v>106</v>
      </c>
      <c r="BT4" s="14" t="str">
        <f t="shared" ref="BT4:BT38" si="45">IF(AJ4="Sangat Tidak Baik","STB",
IF(AJ4="Kurang Baik","KB",
IF(AJ4="Cukup","C",
IF(AJ4="Baik","B",
IF(AJ4="Sangat Baik","SB","")))))</f>
        <v>SB</v>
      </c>
      <c r="BU4" s="14" t="s">
        <v>107</v>
      </c>
      <c r="BV4" s="14" t="s">
        <v>102</v>
      </c>
      <c r="BW4" s="14" t="str">
        <f t="shared" ref="BW4:BW35" si="46">IF(AK4="Sangat Tidak Baik","STB",
IF(AK4="Kurang Baik","KB",
IF(AK4="Cukup","C",
IF(AK4="Baik","B",
IF(AK4="Sangat Baik","SB","")))))</f>
        <v>KB</v>
      </c>
      <c r="BX4" s="14" t="s">
        <v>109</v>
      </c>
      <c r="BY4" s="14" t="str">
        <f t="shared" ref="BY4:BY35" si="47">IF(AL4="Sangat Tidak Baik","STB",
IF(AL4="Kurang Baik","KB",
IF(AL4="Cukup","C",
IF(AL4="Baik","B",
IF(AL4="Sangat Baik","SB","")))))</f>
        <v>B</v>
      </c>
      <c r="BZ4" s="14" t="s">
        <v>106</v>
      </c>
      <c r="CA4" s="14" t="str">
        <f t="shared" ref="CA4:CA37" si="48">IF(AM4="Sangat Tidak Baik","STB",
IF(AM4="Kurang Baik","KB",
IF(AM4="Cukup","C",
IF(AM4="Baik","B",
IF(AM4="Sangat Baik","SB","")))))</f>
        <v>C</v>
      </c>
      <c r="CB4" s="14" t="s">
        <v>105</v>
      </c>
      <c r="CC4" s="14" t="str">
        <f t="shared" ref="CC4:CC36" si="49">IF(AN4="Sangat Tidak Baik","STB",
IF(AN4="Kurang Baik","KB",
IF(AN4="Cukup","C",
IF(AN4="Baik","B",
IF(AN4="Sangat Baik","SB","")))))</f>
        <v>C</v>
      </c>
      <c r="CD4" s="14" t="s">
        <v>105</v>
      </c>
      <c r="CE4" s="14" t="s">
        <v>102</v>
      </c>
      <c r="CF4" s="14" t="str">
        <f t="shared" ref="CF4:CF38" si="50">IF(AO4="Sangat Tidak Baik","STB",
IF(AO4="Kurang Baik","KB",
IF(AO4="Cukup","C",
IF(AO4="Baik","B",
IF(AO4="Sangat Baik","SB","")))))</f>
        <v>B</v>
      </c>
      <c r="CG4" s="14" t="s">
        <v>106</v>
      </c>
      <c r="CH4" s="14" t="str">
        <f t="shared" ref="CH4:CH38" si="51">IF(AP4="Sangat Tidak Baik","STB",
IF(AP4="Kurang Baik","KB",
IF(AP4="Cukup","C",
IF(AP4="Baik","B",
IF(AP4="Sangat Baik","SB","")))))</f>
        <v>SB</v>
      </c>
      <c r="CI4" s="14" t="s">
        <v>107</v>
      </c>
      <c r="CJ4" s="14" t="str">
        <f t="shared" ref="CJ4:CJ35" si="52">IF(AQ4="Sangat Tidak Baik","STB",
IF(AQ4="Kurang Baik","KB",
IF(AQ4="Cukup","C",
IF(AQ4="Baik","B",
IF(AQ4="Sangat Baik","SB","")))))</f>
        <v>B</v>
      </c>
      <c r="CK4" s="14" t="s">
        <v>106</v>
      </c>
      <c r="CL4" s="14" t="str">
        <f t="shared" ref="CL4:CL35" si="53">IF(AR4="Sangat Tidak Baik","STB",
IF(AR4="Kurang Baik","KB",
IF(AR4="Cukup","C",
IF(AR4="Baik","B",
IF(AR4="Sangat Baik","SB","")))))</f>
        <v>B</v>
      </c>
      <c r="CM4" s="14" t="s">
        <v>106</v>
      </c>
      <c r="CO4" s="14" t="s">
        <v>102</v>
      </c>
      <c r="CP4" s="14" t="str">
        <f t="shared" ref="CP4:CP35" si="54">IF(AV4="STB","0,2",
IF(AV4="KB","0,3",
IF(AV4="C","0,5",
IF(AV4="B","0,7",
IF(AV4="SB","0,8",
"")))))</f>
        <v>0,7</v>
      </c>
      <c r="CQ4" s="14" t="str">
        <f t="shared" ref="CQ4:CQ36" si="55">IF(AV4="STB","0,75",
IF(AV4="KB","0,65",
IF(AV4="C","0,45",
IF(AV4="B","0,25",
IF(AV4="SB","0,15",
"")))))</f>
        <v>0,25</v>
      </c>
      <c r="CR4" s="14" t="str">
        <f t="shared" si="14"/>
        <v>0,8</v>
      </c>
      <c r="CS4" s="14" t="str">
        <f t="shared" ref="CS4:CS35" si="56">IF(AX4="STB","0,75",
IF(AX4="KB","0,65",
IF(AX4="C","0,45",
IF(AX4="B","0,25",
IF(AX4="SB","0,15",
"")))))</f>
        <v>0,15</v>
      </c>
      <c r="CT4" s="14" t="str">
        <f t="shared" ref="CT4:CT35" si="57">IF(AZ4="STB","0,2",
IF(AZ4="KB","0,3",
IF(AZ4="C","0,5",
IF(AZ4="B","0,7",
IF(AZ4="SB","0,8",
"")))))</f>
        <v>0,7</v>
      </c>
      <c r="CU4" s="14" t="str">
        <f t="shared" ref="CU4:CU35" si="58">IF(AZ4="STB","0,75",
IF(AZ4="KB","0,65",
IF(AZ4="C","0,45",
IF(AZ4="B","0,25",
IF(AZ4="SB","0,15",
"")))))</f>
        <v>0,25</v>
      </c>
      <c r="CV4" s="14" t="str">
        <f t="shared" ref="CV4:CV38" si="59">IF(BB4="STB","0,2",
IF(BB4="KB","0,3",
IF(BB4="C","0,5",
IF(BB4="B","0,7",
IF(BB4="SB","0,8",
"")))))</f>
        <v>0,8</v>
      </c>
      <c r="CW4" s="14" t="str">
        <f t="shared" ref="CW4:CW37" si="60">IF(BB4="STB","0,75",
IF(BB4="KB","0,65",
IF(BB4="C","0,45",
IF(BB4="B","0,25",
IF(BB4="SB","0,15",
"")))))</f>
        <v>0,15</v>
      </c>
      <c r="CY4" s="14" t="str">
        <f t="shared" ref="CY4:CY35" si="61">IF(BE4="STB","0,2",
IF(BE4="KB","0,3",
IF(BE4="C","0,5",
IF(BE4="B","0,7",
IF(BE4="SB","0,8",
"")))))</f>
        <v>0,3</v>
      </c>
      <c r="CZ4" s="14" t="str">
        <f t="shared" ref="CZ4:CZ35" si="62">IF(BE4="STB","0,75",
IF(BE4="KB","0,65",
IF(BE4="C","0,45",
IF(BE4="B","0,25",
IF(BE4="SB","0,15",
"")))))</f>
        <v>0,65</v>
      </c>
      <c r="DA4" s="14" t="str">
        <f t="shared" ref="DA4:DA35" si="63">IF(BG4="STB","0,2",
IF(BG4="KB","0,3",
IF(BG4="C","0,5",
IF(BG4="B","0,7",
IF(BG4="SB","0,8",
"")))))</f>
        <v>0,8</v>
      </c>
      <c r="DB4" s="14" t="str">
        <f t="shared" ref="DB4:DB35" si="64">IF(BG4="STB","0,75",
IF(BG4="KB","0,65",
IF(BG4="C","0,45",
IF(BG4="B","0,25",
IF(BG4="SB","0,15",
"")))))</f>
        <v>0,15</v>
      </c>
      <c r="DC4" s="14" t="str">
        <f t="shared" ref="DC4:DC35" si="65">IF(BI4="STB","0,2",
IF(BI4="KB","0,3",
IF(BI4="C","0,5",
IF(BI4="B","0,7",
IF(BI4="SB","0,8",
"")))))</f>
        <v>0,3</v>
      </c>
      <c r="DD4" s="14" t="str">
        <f t="shared" ref="DD4:DD36" si="66">IF(BI4="STB","0,75",
IF(BI4="KB","0,65",
IF(BI4="C","0,45",
IF(BI4="B","0,25",
IF(BI4="SB","0,15",
"")))))</f>
        <v>0,65</v>
      </c>
      <c r="DE4" s="14" t="str">
        <f t="shared" ref="DE4:DE35" si="67">IF(BK4="STB","0,2",
IF(BK4="KB","0,3",
IF(BK4="C","0,5",
IF(BK4="B","0,7",
IF(BK4="SB","0,8",
"")))))</f>
        <v>0,8</v>
      </c>
      <c r="DF4" s="14" t="str">
        <f t="shared" ref="DF4:DF36" si="68">IF(BK4="STB","0,75",
IF(BK4="KB","0,65",
IF(BK4="C","0,45",
IF(BK4="B","0,25",
IF(BK4="SB","0,15",
"")))))</f>
        <v>0,15</v>
      </c>
      <c r="DH4" s="14" t="str">
        <f t="shared" ref="DH4:DH35" si="69">IF(BN4="STB","0,2",
IF(BN4="KB","0,3",
IF(BN4="C","0,5",
IF(BN4="B","0,7",
IF(BN4="SB","0,8",
"")))))</f>
        <v>0,7</v>
      </c>
      <c r="DI4" s="14" t="str">
        <f t="shared" ref="DI4:DI35" si="70">IF(BN4="STB","0,75",
IF(BN4="KB","0,65",
IF(BN4="C","0,45",
IF(BN4="B","0,25",
IF(BN4="SB","0,15",
"")))))</f>
        <v>0,25</v>
      </c>
      <c r="DJ4" s="14" t="str">
        <f t="shared" ref="DJ4:DJ38" si="71">IF(BP4="STB","0,2",
IF(BP4="KB","0,3",
IF(BP4="C","0,5",
IF(BP4="B","0,7",
IF(BP4="SB","0,8",
"")))))</f>
        <v>0,7</v>
      </c>
      <c r="DK4" s="14" t="str">
        <f t="shared" ref="DK4:DK35" si="72">IF(BP4="STB","0,75",
IF(BP4="KB","0,65",
IF(BP4="C","0,45",
IF(BP4="B","0,25",
IF(BP4="SB","0,15",
"")))))</f>
        <v>0,25</v>
      </c>
      <c r="DL4" s="14" t="str">
        <f t="shared" ref="DL4:DL35" si="73">IF(BR4="STB","0,2",
IF(BR4="KB","0,3",
IF(BR4="C","0,5",
IF(BR4="B","0,7",
IF(BR4="SB","0,8",
"")))))</f>
        <v>0,7</v>
      </c>
      <c r="DM4" s="14" t="str">
        <f t="shared" ref="DM4:DM35" si="74">IF(BR4="STB","0,75",
IF(BR4="KB","0,65",
IF(BR4="C","0,45",
IF(BR4="B","0,25",
IF(BR4="SB","0,15",
"")))))</f>
        <v>0,25</v>
      </c>
      <c r="DN4" s="14" t="str">
        <f t="shared" ref="DN4:DN35" si="75">IF(BT4="STB","0,2",
IF(BT4="KB","0,3",
IF(BT4="C","0,5",
IF(BT4="B","0,7",
IF(BT4="SB","0,8",
"")))))</f>
        <v>0,8</v>
      </c>
      <c r="DO4" s="14" t="str">
        <f t="shared" ref="DO4:DO35" si="76">IF(BT4="STB","0,75",
IF(BT4="KB","0,65",
IF(BT4="C","0,45",
IF(BT4="B","0,25",
IF(BT4="SB","0,15",
"")))))</f>
        <v>0,15</v>
      </c>
      <c r="DQ4" s="14" t="str">
        <f t="shared" ref="DQ4:DQ35" si="77">IF(BW4="STB","0,2",
IF(BW4="KB","0,3",
IF(BW4="C","0,5",
IF(BW4="B","0,7",
IF(BW4="SB","0,8",
"")))))</f>
        <v>0,3</v>
      </c>
      <c r="DR4" s="14" t="str">
        <f t="shared" ref="DR4:DR35" si="78">IF(BW4="STB","0,75",
IF(BW4="KB","0,65",
IF(BW4="C","0,45",
IF(BW4="B","0,25",
IF(BW4="SB","0,15",
"")))))</f>
        <v>0,65</v>
      </c>
      <c r="DS4" s="14" t="str">
        <f t="shared" ref="DS4:DS35" si="79">IF(BY4="STB","0,2",
IF(BY4="KB","0,3",
IF(BY4="C","0,5",
IF(BY4="B","0,7",
IF(BY4="SB","0,8",
"")))))</f>
        <v>0,7</v>
      </c>
      <c r="DT4" s="14" t="str">
        <f t="shared" ref="DT4:DT38" si="80">IF(BY4="STB","0,75",
IF(BY4="KB","0,65",
IF(BY4="C","0,45",
IF(BY4="B","0,25",
IF(BY4="SB","0,15",
"")))))</f>
        <v>0,25</v>
      </c>
      <c r="DU4" s="14" t="str">
        <f t="shared" ref="DU4:DU35" si="81">IF(CA4="STB","0,2",
IF(CA4="KB","0,3",
IF(CA4="C","0,5",
IF(CA4="B","0,7",
IF(CA4="SB","0,8",
"")))))</f>
        <v>0,5</v>
      </c>
      <c r="DV4" s="14" t="str">
        <f t="shared" ref="DV4:DV35" si="82">IF(CA4="STB","0,75",
IF(CA4="KB","0,65",
IF(CA4="C","0,45",
IF(CA4="B","0,25",
IF(CA4="SB","0,15",
"")))))</f>
        <v>0,45</v>
      </c>
      <c r="DW4" s="14" t="str">
        <f t="shared" ref="DW4:DW35" si="83">IF(CC4="STB","0,2",
IF(CC4="KB","0,3",
IF(CC4="C","0,5",
IF(CC4="B","0,7",
IF(CC4="SB","0,8",
"")))))</f>
        <v>0,5</v>
      </c>
      <c r="DX4" s="14" t="str">
        <f t="shared" ref="DX4:DX35" si="84">IF(CC4="STB","0,75",
IF(CC4="KB","0,65",
IF(CC4="C","0,45",
IF(CC4="B","0,25",
IF(CC4="SB","0,15",
"")))))</f>
        <v>0,45</v>
      </c>
      <c r="DZ4" s="14" t="str">
        <f t="shared" ref="DZ4:DZ36" si="85">IF(CF4="STB","0,2",
IF(CF4="KB","0,3",
IF(CF4="C","0,5",
IF(CF4="B","0,7",
IF(CF4="SB","0,8",
"")))))</f>
        <v>0,7</v>
      </c>
      <c r="EA4" s="14" t="str">
        <f t="shared" ref="EA4:EA35" si="86">IF(CF4="STB","0,75",
IF(CF4="KB","0,65",
IF(CF4="C","0,45",
IF(CF4="B","0,25",
IF(CF4="SB","0,15",
"")))))</f>
        <v>0,25</v>
      </c>
      <c r="EB4" s="14" t="str">
        <f t="shared" ref="EB4:EB36" si="87">IF(CH4="STB","0,2",
IF(CH4="KB","0,3",
IF(CH4="C","0,5",
IF(CH4="B","0,7",
IF(CH4="SB","0,8",
"")))))</f>
        <v>0,8</v>
      </c>
      <c r="EC4" s="14" t="str">
        <f t="shared" ref="EC4:EC35" si="88">IF(CH4="STB","0,75",
IF(CH4="KB","0,65",
IF(CH4="C","0,45",
IF(CH4="B","0,25",
IF(CH4="SB","0,15",
"")))))</f>
        <v>0,15</v>
      </c>
      <c r="ED4" s="14" t="str">
        <f t="shared" ref="ED4:ED36" si="89">IF(CJ4="STB","0,2",
IF(CJ4="KB","0,3",
IF(CJ4="C","0,5",
IF(CJ4="B","0,7",
IF(CJ4="SB","0,8",
"")))))</f>
        <v>0,7</v>
      </c>
      <c r="EE4" s="14" t="str">
        <f t="shared" ref="EE4:EE35" si="90">IF(CJ4="STB","0,75",
IF(CJ4="KB","0,65",
IF(CJ4="C","0,45",
IF(CJ4="B","0,25",
IF(CJ4="SB","0,15",
"")))))</f>
        <v>0,25</v>
      </c>
      <c r="EF4" s="14" t="str">
        <f t="shared" ref="EF4:EF35" si="91">IF(CL4="STB","0,2",
IF(CL4="KB","0,3",
IF(CL4="C","0,5",
IF(CL4="B","0,7",
IF(CL4="SB","0,8",
"")))))</f>
        <v>0,7</v>
      </c>
      <c r="EG4" s="14" t="str">
        <f t="shared" ref="EG4:EG35" si="92">IF(CL4="STB","0,75",
IF(CL4="KB","0,65",
IF(CL4="C","0,45",
IF(CL4="B","0,25",
IF(CL4="SB","0,15",
"")))))</f>
        <v>0,25</v>
      </c>
    </row>
    <row r="5" spans="1:137" x14ac:dyDescent="0.25">
      <c r="A5" s="14" t="s">
        <v>103</v>
      </c>
      <c r="B5" s="14">
        <v>5</v>
      </c>
      <c r="C5" s="14">
        <v>4</v>
      </c>
      <c r="D5" s="14">
        <v>5</v>
      </c>
      <c r="E5" s="14">
        <v>3</v>
      </c>
      <c r="F5" s="14">
        <v>5</v>
      </c>
      <c r="G5" s="14">
        <v>2</v>
      </c>
      <c r="H5" s="14">
        <v>3</v>
      </c>
      <c r="I5" s="14">
        <v>4</v>
      </c>
      <c r="J5" s="14">
        <v>5</v>
      </c>
      <c r="K5" s="14">
        <v>5</v>
      </c>
      <c r="L5" s="14">
        <v>3</v>
      </c>
      <c r="M5" s="14">
        <v>4</v>
      </c>
      <c r="N5" s="14">
        <v>5</v>
      </c>
      <c r="O5" s="14">
        <v>2</v>
      </c>
      <c r="P5" s="14">
        <v>4</v>
      </c>
      <c r="Q5" s="14">
        <v>4</v>
      </c>
      <c r="R5" s="14">
        <v>5</v>
      </c>
      <c r="S5" s="14">
        <v>3</v>
      </c>
      <c r="T5" s="14">
        <v>5</v>
      </c>
      <c r="U5" s="14">
        <v>2</v>
      </c>
      <c r="X5" s="14" t="s">
        <v>103</v>
      </c>
      <c r="Y5" s="14" t="str">
        <f t="shared" si="15"/>
        <v>Sangat baik</v>
      </c>
      <c r="Z5" s="14" t="str">
        <f t="shared" si="16"/>
        <v>Baik</v>
      </c>
      <c r="AA5" s="14" t="str">
        <f t="shared" si="17"/>
        <v>Sangat baik</v>
      </c>
      <c r="AB5" s="14" t="str">
        <f t="shared" si="18"/>
        <v>Cukup</v>
      </c>
      <c r="AC5" s="14" t="str">
        <f t="shared" si="19"/>
        <v>Sangat baik</v>
      </c>
      <c r="AD5" s="14" t="str">
        <f t="shared" si="20"/>
        <v>Kurang Baik</v>
      </c>
      <c r="AE5" s="14" t="str">
        <f t="shared" si="21"/>
        <v>Cukup</v>
      </c>
      <c r="AF5" s="14" t="str">
        <f t="shared" si="22"/>
        <v>Baik</v>
      </c>
      <c r="AG5" s="14" t="str">
        <f t="shared" si="23"/>
        <v>Sangat baik</v>
      </c>
      <c r="AH5" s="14" t="str">
        <f t="shared" si="24"/>
        <v>Sangat baik</v>
      </c>
      <c r="AI5" s="14" t="str">
        <f t="shared" si="25"/>
        <v>Cukup</v>
      </c>
      <c r="AJ5" s="14" t="str">
        <f t="shared" si="26"/>
        <v>Baik</v>
      </c>
      <c r="AK5" s="14" t="str">
        <f t="shared" si="27"/>
        <v>Sangat baik</v>
      </c>
      <c r="AL5" s="14" t="str">
        <f t="shared" si="28"/>
        <v>Kurang Baik</v>
      </c>
      <c r="AM5" s="14" t="str">
        <f t="shared" si="29"/>
        <v>Baik</v>
      </c>
      <c r="AN5" s="14" t="str">
        <f t="shared" si="30"/>
        <v>Baik</v>
      </c>
      <c r="AO5" s="14" t="str">
        <f t="shared" si="31"/>
        <v>Sangat baik</v>
      </c>
      <c r="AP5" s="14" t="str">
        <f t="shared" si="32"/>
        <v>Cukup</v>
      </c>
      <c r="AQ5" s="14" t="str">
        <f t="shared" si="33"/>
        <v>Sangat baik</v>
      </c>
      <c r="AR5" s="14" t="str">
        <f t="shared" si="34"/>
        <v>Kurang Baik</v>
      </c>
      <c r="AU5" s="14" t="s">
        <v>103</v>
      </c>
      <c r="AV5" s="14" t="str">
        <f t="shared" si="35"/>
        <v>SB</v>
      </c>
      <c r="AW5" s="14" t="s">
        <v>107</v>
      </c>
      <c r="AX5" s="14" t="str">
        <f t="shared" si="36"/>
        <v>B</v>
      </c>
      <c r="AY5" s="14" t="s">
        <v>106</v>
      </c>
      <c r="AZ5" s="14" t="str">
        <f t="shared" si="37"/>
        <v>SB</v>
      </c>
      <c r="BA5" s="14" t="s">
        <v>107</v>
      </c>
      <c r="BB5" s="14" t="str">
        <f t="shared" si="38"/>
        <v>C</v>
      </c>
      <c r="BC5" s="14" t="s">
        <v>105</v>
      </c>
      <c r="BD5" s="14" t="s">
        <v>103</v>
      </c>
      <c r="BE5" s="14" t="str">
        <f t="shared" si="39"/>
        <v>SB</v>
      </c>
      <c r="BF5" s="14" t="s">
        <v>107</v>
      </c>
      <c r="BG5" s="14" t="str">
        <f t="shared" si="40"/>
        <v>KB</v>
      </c>
      <c r="BH5" s="14" t="s">
        <v>109</v>
      </c>
      <c r="BI5" s="14" t="str">
        <f t="shared" si="13"/>
        <v>C</v>
      </c>
      <c r="BJ5" s="14" t="s">
        <v>105</v>
      </c>
      <c r="BK5" s="14" t="str">
        <f t="shared" si="41"/>
        <v>B</v>
      </c>
      <c r="BL5" s="14" t="s">
        <v>106</v>
      </c>
      <c r="BM5" s="14" t="s">
        <v>103</v>
      </c>
      <c r="BN5" s="14" t="str">
        <f t="shared" si="42"/>
        <v>SB</v>
      </c>
      <c r="BO5" s="14" t="s">
        <v>107</v>
      </c>
      <c r="BP5" s="14" t="str">
        <f t="shared" si="43"/>
        <v>SB</v>
      </c>
      <c r="BQ5" s="14" t="s">
        <v>107</v>
      </c>
      <c r="BR5" s="14" t="str">
        <f t="shared" si="44"/>
        <v>C</v>
      </c>
      <c r="BS5" s="14" t="s">
        <v>105</v>
      </c>
      <c r="BT5" s="14" t="str">
        <f t="shared" si="45"/>
        <v>B</v>
      </c>
      <c r="BU5" s="14" t="s">
        <v>106</v>
      </c>
      <c r="BV5" s="14" t="s">
        <v>103</v>
      </c>
      <c r="BW5" s="14" t="str">
        <f t="shared" si="46"/>
        <v>SB</v>
      </c>
      <c r="BX5" s="14" t="s">
        <v>107</v>
      </c>
      <c r="BY5" s="14" t="str">
        <f t="shared" si="47"/>
        <v>KB</v>
      </c>
      <c r="BZ5" s="14" t="s">
        <v>109</v>
      </c>
      <c r="CA5" s="14" t="str">
        <f t="shared" si="48"/>
        <v>B</v>
      </c>
      <c r="CB5" s="14" t="s">
        <v>106</v>
      </c>
      <c r="CC5" s="14" t="str">
        <f t="shared" si="49"/>
        <v>B</v>
      </c>
      <c r="CD5" s="14" t="s">
        <v>106</v>
      </c>
      <c r="CE5" s="14" t="s">
        <v>103</v>
      </c>
      <c r="CF5" s="14" t="str">
        <f t="shared" si="50"/>
        <v>SB</v>
      </c>
      <c r="CG5" s="14" t="s">
        <v>107</v>
      </c>
      <c r="CH5" s="14" t="str">
        <f t="shared" si="51"/>
        <v>C</v>
      </c>
      <c r="CI5" s="14" t="s">
        <v>105</v>
      </c>
      <c r="CJ5" s="14" t="str">
        <f t="shared" si="52"/>
        <v>SB</v>
      </c>
      <c r="CK5" s="14" t="s">
        <v>107</v>
      </c>
      <c r="CL5" s="14" t="str">
        <f>IF(AR5="Sangat Tidak Baik","STB",
IF(AR5="Kurang Baik","KB",
IF(AR5="Cukup","C",
IF(AR5="Baik","B",
IF(AR5="Sangat Baik","SB","")))))</f>
        <v>KB</v>
      </c>
      <c r="CM5" s="14" t="s">
        <v>109</v>
      </c>
      <c r="CO5" s="14" t="s">
        <v>103</v>
      </c>
      <c r="CP5" s="14" t="str">
        <f t="shared" si="54"/>
        <v>0,8</v>
      </c>
      <c r="CQ5" s="14" t="str">
        <f t="shared" si="55"/>
        <v>0,15</v>
      </c>
      <c r="CR5" s="14" t="str">
        <f t="shared" si="14"/>
        <v>0,7</v>
      </c>
      <c r="CS5" s="14" t="str">
        <f t="shared" si="56"/>
        <v>0,25</v>
      </c>
      <c r="CT5" s="14" t="str">
        <f t="shared" si="57"/>
        <v>0,8</v>
      </c>
      <c r="CU5" s="14" t="str">
        <f t="shared" si="58"/>
        <v>0,15</v>
      </c>
      <c r="CV5" s="14" t="str">
        <f t="shared" si="59"/>
        <v>0,5</v>
      </c>
      <c r="CW5" s="14" t="str">
        <f t="shared" si="60"/>
        <v>0,45</v>
      </c>
      <c r="CY5" s="14" t="str">
        <f t="shared" si="61"/>
        <v>0,8</v>
      </c>
      <c r="CZ5" s="14" t="str">
        <f t="shared" si="62"/>
        <v>0,15</v>
      </c>
      <c r="DA5" s="14" t="str">
        <f t="shared" si="63"/>
        <v>0,3</v>
      </c>
      <c r="DB5" s="14" t="str">
        <f t="shared" si="64"/>
        <v>0,65</v>
      </c>
      <c r="DC5" s="14" t="str">
        <f t="shared" si="65"/>
        <v>0,5</v>
      </c>
      <c r="DD5" s="14" t="str">
        <f t="shared" si="66"/>
        <v>0,45</v>
      </c>
      <c r="DE5" s="14" t="str">
        <f t="shared" si="67"/>
        <v>0,7</v>
      </c>
      <c r="DF5" s="14" t="str">
        <f t="shared" si="68"/>
        <v>0,25</v>
      </c>
      <c r="DH5" s="14" t="str">
        <f t="shared" si="69"/>
        <v>0,8</v>
      </c>
      <c r="DI5" s="14" t="str">
        <f t="shared" si="70"/>
        <v>0,15</v>
      </c>
      <c r="DJ5" s="14" t="str">
        <f t="shared" si="71"/>
        <v>0,8</v>
      </c>
      <c r="DK5" s="14" t="str">
        <f t="shared" si="72"/>
        <v>0,15</v>
      </c>
      <c r="DL5" s="14" t="str">
        <f t="shared" si="73"/>
        <v>0,5</v>
      </c>
      <c r="DM5" s="14" t="str">
        <f t="shared" si="74"/>
        <v>0,45</v>
      </c>
      <c r="DN5" s="14" t="str">
        <f t="shared" si="75"/>
        <v>0,7</v>
      </c>
      <c r="DO5" s="14" t="str">
        <f t="shared" si="76"/>
        <v>0,25</v>
      </c>
      <c r="DQ5" s="14" t="str">
        <f t="shared" si="77"/>
        <v>0,8</v>
      </c>
      <c r="DR5" s="14" t="str">
        <f>IF(BW5="STB","0,75",
IF(BW5="KB","0,65",
IF(BW5="C","0,45",
IF(BW5="B","0,25",
IF(BW5="SB","0,15",
"")))))</f>
        <v>0,15</v>
      </c>
      <c r="DS5" s="14" t="str">
        <f t="shared" si="79"/>
        <v>0,3</v>
      </c>
      <c r="DT5" s="14" t="str">
        <f t="shared" si="80"/>
        <v>0,65</v>
      </c>
      <c r="DU5" s="14" t="str">
        <f t="shared" si="81"/>
        <v>0,7</v>
      </c>
      <c r="DV5" s="14" t="str">
        <f t="shared" si="82"/>
        <v>0,25</v>
      </c>
      <c r="DW5" s="14" t="str">
        <f t="shared" si="83"/>
        <v>0,7</v>
      </c>
      <c r="DX5" s="14" t="str">
        <f t="shared" si="84"/>
        <v>0,25</v>
      </c>
      <c r="DZ5" s="14" t="str">
        <f t="shared" si="85"/>
        <v>0,8</v>
      </c>
      <c r="EA5" s="14" t="str">
        <f t="shared" si="86"/>
        <v>0,15</v>
      </c>
      <c r="EB5" s="14" t="str">
        <f t="shared" si="87"/>
        <v>0,5</v>
      </c>
      <c r="EC5" s="14" t="str">
        <f t="shared" si="88"/>
        <v>0,45</v>
      </c>
      <c r="ED5" s="14" t="str">
        <f t="shared" si="89"/>
        <v>0,8</v>
      </c>
      <c r="EE5" s="14" t="str">
        <f t="shared" si="90"/>
        <v>0,15</v>
      </c>
      <c r="EF5" s="14" t="str">
        <f t="shared" si="91"/>
        <v>0,3</v>
      </c>
      <c r="EG5" s="14" t="str">
        <f t="shared" si="92"/>
        <v>0,65</v>
      </c>
    </row>
    <row r="6" spans="1:137" x14ac:dyDescent="0.25">
      <c r="Y6" s="14" t="str">
        <f>IF(B6=1,"Sangat tidak baik",
IF(B6=2,"Kurang Baik",
IF(B6=3,"Cukup",
IF(B6=4,"Baik",
IF(B6=5,"Sangat baik","")))))</f>
        <v/>
      </c>
      <c r="Z6" s="14" t="str">
        <f t="shared" si="16"/>
        <v/>
      </c>
      <c r="AA6" s="14" t="str">
        <f t="shared" si="17"/>
        <v/>
      </c>
      <c r="AB6" s="14" t="str">
        <f t="shared" si="18"/>
        <v/>
      </c>
      <c r="AC6" s="14" t="str">
        <f t="shared" si="19"/>
        <v/>
      </c>
      <c r="AD6" s="14" t="str">
        <f t="shared" si="20"/>
        <v/>
      </c>
      <c r="AE6" s="14" t="str">
        <f t="shared" si="21"/>
        <v/>
      </c>
      <c r="AF6" s="14" t="str">
        <f t="shared" si="22"/>
        <v/>
      </c>
      <c r="AG6" s="14" t="str">
        <f t="shared" si="23"/>
        <v/>
      </c>
      <c r="AH6" s="14" t="str">
        <f t="shared" si="24"/>
        <v/>
      </c>
      <c r="AI6" s="14" t="str">
        <f t="shared" si="25"/>
        <v/>
      </c>
      <c r="AJ6" s="14" t="str">
        <f t="shared" si="26"/>
        <v/>
      </c>
      <c r="AK6" s="14" t="str">
        <f t="shared" si="27"/>
        <v/>
      </c>
      <c r="AL6" s="14" t="str">
        <f t="shared" si="28"/>
        <v/>
      </c>
      <c r="AM6" s="14" t="str">
        <f t="shared" si="29"/>
        <v/>
      </c>
      <c r="AN6" s="14" t="str">
        <f t="shared" si="30"/>
        <v/>
      </c>
      <c r="AO6" s="14" t="str">
        <f t="shared" si="31"/>
        <v/>
      </c>
      <c r="AP6" s="14" t="str">
        <f t="shared" si="32"/>
        <v/>
      </c>
      <c r="AQ6" s="14" t="str">
        <f t="shared" si="33"/>
        <v/>
      </c>
      <c r="AR6" s="14" t="str">
        <f t="shared" si="34"/>
        <v/>
      </c>
      <c r="AX6" s="14" t="str">
        <f t="shared" si="36"/>
        <v/>
      </c>
      <c r="AZ6" s="14" t="str">
        <f t="shared" si="37"/>
        <v/>
      </c>
      <c r="BB6" s="14" t="str">
        <f t="shared" si="38"/>
        <v/>
      </c>
      <c r="BE6" s="14" t="str">
        <f t="shared" si="39"/>
        <v/>
      </c>
      <c r="BF6" s="14" t="s">
        <v>110</v>
      </c>
      <c r="BG6" s="14" t="str">
        <f t="shared" si="40"/>
        <v/>
      </c>
      <c r="BH6" s="14" t="s">
        <v>110</v>
      </c>
      <c r="BI6" s="14" t="str">
        <f t="shared" si="13"/>
        <v/>
      </c>
      <c r="BJ6" s="14" t="s">
        <v>110</v>
      </c>
      <c r="BK6" s="14" t="str">
        <f t="shared" si="41"/>
        <v/>
      </c>
      <c r="BL6" s="14" t="s">
        <v>110</v>
      </c>
      <c r="BN6" s="14" t="str">
        <f t="shared" si="42"/>
        <v/>
      </c>
      <c r="BO6" s="14" t="s">
        <v>110</v>
      </c>
      <c r="BP6" s="14" t="str">
        <f t="shared" si="43"/>
        <v/>
      </c>
      <c r="BQ6" s="14" t="s">
        <v>110</v>
      </c>
      <c r="BR6" s="14" t="str">
        <f t="shared" si="44"/>
        <v/>
      </c>
      <c r="BS6" s="14" t="s">
        <v>110</v>
      </c>
      <c r="BT6" s="14" t="str">
        <f t="shared" si="45"/>
        <v/>
      </c>
      <c r="BU6" s="14" t="s">
        <v>110</v>
      </c>
      <c r="BW6" s="14" t="str">
        <f t="shared" si="46"/>
        <v/>
      </c>
      <c r="BX6" s="14" t="s">
        <v>110</v>
      </c>
      <c r="BY6" s="14" t="str">
        <f t="shared" si="47"/>
        <v/>
      </c>
      <c r="BZ6" s="14" t="s">
        <v>110</v>
      </c>
      <c r="CA6" s="14" t="str">
        <f t="shared" si="48"/>
        <v/>
      </c>
      <c r="CB6" s="14" t="s">
        <v>110</v>
      </c>
      <c r="CC6" s="14" t="str">
        <f t="shared" si="49"/>
        <v/>
      </c>
      <c r="CD6" s="14" t="s">
        <v>110</v>
      </c>
      <c r="CF6" s="14" t="str">
        <f t="shared" si="50"/>
        <v/>
      </c>
      <c r="CG6" s="14" t="s">
        <v>110</v>
      </c>
      <c r="CH6" s="14" t="str">
        <f t="shared" si="51"/>
        <v/>
      </c>
      <c r="CI6" s="14" t="s">
        <v>110</v>
      </c>
      <c r="CJ6" s="14" t="str">
        <f t="shared" si="52"/>
        <v/>
      </c>
      <c r="CK6" s="14" t="s">
        <v>110</v>
      </c>
      <c r="CL6" s="14" t="str">
        <f t="shared" si="53"/>
        <v/>
      </c>
      <c r="CM6" s="14" t="s">
        <v>110</v>
      </c>
      <c r="CP6" s="14" t="str">
        <f t="shared" si="54"/>
        <v/>
      </c>
      <c r="CQ6" s="14" t="str">
        <f t="shared" si="55"/>
        <v/>
      </c>
      <c r="CR6" s="14" t="str">
        <f t="shared" si="14"/>
        <v/>
      </c>
      <c r="CT6" s="14" t="str">
        <f t="shared" si="57"/>
        <v/>
      </c>
      <c r="CV6" s="14" t="str">
        <f t="shared" si="59"/>
        <v/>
      </c>
      <c r="CW6" s="14" t="str">
        <f t="shared" si="60"/>
        <v/>
      </c>
      <c r="CY6" s="14" t="str">
        <f t="shared" si="61"/>
        <v/>
      </c>
      <c r="CZ6" s="14" t="str">
        <f t="shared" si="62"/>
        <v/>
      </c>
      <c r="DA6" s="14" t="str">
        <f t="shared" si="63"/>
        <v/>
      </c>
      <c r="DB6" s="14" t="str">
        <f t="shared" si="64"/>
        <v/>
      </c>
      <c r="DC6" s="14" t="str">
        <f t="shared" si="65"/>
        <v/>
      </c>
      <c r="DD6" s="14" t="str">
        <f t="shared" si="66"/>
        <v/>
      </c>
      <c r="DE6" s="14" t="str">
        <f t="shared" si="67"/>
        <v/>
      </c>
      <c r="DF6" s="14" t="str">
        <f t="shared" si="68"/>
        <v/>
      </c>
      <c r="DH6" s="14" t="str">
        <f t="shared" si="69"/>
        <v/>
      </c>
      <c r="DI6" s="14" t="str">
        <f t="shared" si="70"/>
        <v/>
      </c>
      <c r="DJ6" s="14" t="str">
        <f t="shared" si="71"/>
        <v/>
      </c>
      <c r="DK6" s="14" t="str">
        <f t="shared" si="72"/>
        <v/>
      </c>
      <c r="DM6" s="14" t="str">
        <f t="shared" si="74"/>
        <v/>
      </c>
      <c r="DO6" s="14" t="str">
        <f t="shared" si="76"/>
        <v/>
      </c>
      <c r="DQ6" s="14" t="str">
        <f t="shared" si="77"/>
        <v/>
      </c>
      <c r="DU6" s="14" t="str">
        <f t="shared" si="81"/>
        <v/>
      </c>
      <c r="DW6" s="14" t="str">
        <f t="shared" si="83"/>
        <v/>
      </c>
      <c r="DX6" s="14" t="str">
        <f t="shared" si="84"/>
        <v/>
      </c>
      <c r="DZ6" s="14" t="str">
        <f t="shared" si="85"/>
        <v/>
      </c>
      <c r="EA6" s="14" t="str">
        <f t="shared" si="86"/>
        <v/>
      </c>
      <c r="EB6" s="14" t="str">
        <f t="shared" si="87"/>
        <v/>
      </c>
      <c r="EC6" s="14" t="str">
        <f t="shared" si="88"/>
        <v/>
      </c>
      <c r="ED6" s="14" t="str">
        <f t="shared" si="89"/>
        <v/>
      </c>
      <c r="EE6" s="14" t="str">
        <f t="shared" si="90"/>
        <v/>
      </c>
      <c r="EF6" s="14" t="str">
        <f t="shared" si="91"/>
        <v/>
      </c>
      <c r="EG6" s="14" t="str">
        <f t="shared" si="92"/>
        <v/>
      </c>
    </row>
    <row r="7" spans="1:137" x14ac:dyDescent="0.25">
      <c r="B7" s="14" t="s">
        <v>63</v>
      </c>
      <c r="F7" s="14" t="s">
        <v>64</v>
      </c>
      <c r="J7" s="14" t="s">
        <v>65</v>
      </c>
      <c r="N7" s="14" t="s">
        <v>66</v>
      </c>
      <c r="R7" s="14" t="s">
        <v>67</v>
      </c>
      <c r="Y7" s="14" t="s">
        <v>63</v>
      </c>
      <c r="AC7" s="14" t="s">
        <v>64</v>
      </c>
      <c r="AG7" s="14" t="s">
        <v>65</v>
      </c>
      <c r="AK7" s="14" t="s">
        <v>66</v>
      </c>
      <c r="AO7" s="14" t="s">
        <v>67</v>
      </c>
      <c r="AV7" s="14" t="s">
        <v>63</v>
      </c>
      <c r="AX7" s="14" t="str">
        <f>IF(Z7="Sangat Tidak Baik","STB",
IF(Z7="Tidak Baik","TB",
IF(Z7="Cukup","C",
IF(Z7="Baik","B",
IF(Z7="Sangat Baik","SB","")))))</f>
        <v/>
      </c>
      <c r="AZ7" s="14" t="str">
        <f t="shared" si="37"/>
        <v/>
      </c>
      <c r="BB7" s="14" t="str">
        <f t="shared" si="38"/>
        <v/>
      </c>
      <c r="BE7" s="14" t="s">
        <v>64</v>
      </c>
      <c r="BF7" s="14" t="s">
        <v>110</v>
      </c>
      <c r="BG7" s="14" t="str">
        <f t="shared" si="40"/>
        <v/>
      </c>
      <c r="BH7" s="14" t="s">
        <v>110</v>
      </c>
      <c r="BI7" s="14" t="str">
        <f t="shared" si="13"/>
        <v/>
      </c>
      <c r="BJ7" s="14" t="s">
        <v>110</v>
      </c>
      <c r="BK7" s="14" t="str">
        <f t="shared" si="41"/>
        <v/>
      </c>
      <c r="BL7" s="14" t="s">
        <v>110</v>
      </c>
      <c r="BN7" s="14" t="s">
        <v>65</v>
      </c>
      <c r="BO7" s="14" t="s">
        <v>110</v>
      </c>
      <c r="BP7" s="14" t="str">
        <f t="shared" si="43"/>
        <v/>
      </c>
      <c r="BQ7" s="14" t="s">
        <v>110</v>
      </c>
      <c r="BR7" s="14" t="str">
        <f t="shared" si="44"/>
        <v/>
      </c>
      <c r="BS7" s="14" t="s">
        <v>110</v>
      </c>
      <c r="BT7" s="14" t="str">
        <f t="shared" si="45"/>
        <v/>
      </c>
      <c r="BU7" s="14" t="s">
        <v>110</v>
      </c>
      <c r="BW7" s="14" t="s">
        <v>66</v>
      </c>
      <c r="BX7" s="14" t="s">
        <v>110</v>
      </c>
      <c r="BY7" s="14" t="str">
        <f t="shared" si="47"/>
        <v/>
      </c>
      <c r="BZ7" s="14" t="s">
        <v>110</v>
      </c>
      <c r="CA7" s="14" t="str">
        <f t="shared" si="48"/>
        <v/>
      </c>
      <c r="CB7" s="14" t="s">
        <v>110</v>
      </c>
      <c r="CC7" s="14" t="str">
        <f t="shared" si="49"/>
        <v/>
      </c>
      <c r="CD7" s="14" t="s">
        <v>110</v>
      </c>
      <c r="CF7" s="14" t="s">
        <v>67</v>
      </c>
      <c r="CG7" s="14" t="s">
        <v>110</v>
      </c>
      <c r="CH7" s="14" t="str">
        <f t="shared" si="51"/>
        <v/>
      </c>
      <c r="CI7" s="14" t="s">
        <v>110</v>
      </c>
      <c r="CJ7" s="14" t="str">
        <f t="shared" si="52"/>
        <v/>
      </c>
      <c r="CK7" s="14" t="s">
        <v>110</v>
      </c>
      <c r="CL7" s="14" t="str">
        <f t="shared" si="53"/>
        <v/>
      </c>
      <c r="CM7" s="14" t="s">
        <v>110</v>
      </c>
      <c r="CP7" s="14" t="s">
        <v>63</v>
      </c>
      <c r="CR7" s="14" t="str">
        <f>IF(BT7="Sangat Tidak Baik","STB",
IF(BT7="Tidak Baik","TB",
IF(BT7="Cukup","C",
IF(BT7="Baik","B",
IF(BT7="Sangat Baik","SB","")))))</f>
        <v/>
      </c>
      <c r="CT7" s="14" t="str">
        <f t="shared" ref="CT7" si="93">IF(BU7="Sangat Tidak Baik","STB",
IF(BU7="Tidak Baik","TB",
IF(BU7="Cukup","C",
IF( BU7="Baik","B",
IF(BU7="Sangat Baik","SB","")))))</f>
        <v/>
      </c>
      <c r="CV7" s="14" t="str">
        <f t="shared" ref="CV7" si="94">IF(BV7="Sangat Tidak Baik","STB",
IF(BV7="Kurang Baik","KB",
IF(BV7="Cukup","C",
IF(BV7="Baik","B",
IF(BV7="Sangat Baik","SB","")))))</f>
        <v/>
      </c>
      <c r="CY7" s="14" t="s">
        <v>64</v>
      </c>
      <c r="CZ7" s="14" t="s">
        <v>110</v>
      </c>
      <c r="DA7" s="14" t="str">
        <f t="shared" ref="DA7" si="95">IF(BX7="Sangat Tidak Baik","STB",
IF(BX7="Kurang Baik","KB",
IF(BX7="Cukup","C",
IF(BX7="Baik","B",
IF(BX7="Sangat Baik","SB","")))))</f>
        <v/>
      </c>
      <c r="DB7" s="14" t="s">
        <v>110</v>
      </c>
      <c r="DC7" s="14" t="str">
        <f t="shared" ref="DC7" si="96">IF(BY7="Sangat Tidak Baik","STB",
IF(BY7="Kurang Baik","KB",
IF(BY7="Cukup","C",
IF(BY7="Baik","B",
IF(BY7="Sangat Baik","SB","")))))</f>
        <v/>
      </c>
      <c r="DD7" s="14" t="s">
        <v>110</v>
      </c>
      <c r="DE7" s="14" t="str">
        <f t="shared" ref="DE7" si="97">IF(BZ7="Sangat Tidak Baik","STB",
IF(BZ7="Kurang Baik","KB",
IF(BZ7="Cukup","C",
IF(BZ7="Baik","B",
IF(BZ7="Sangat Baik","SB","")))))</f>
        <v/>
      </c>
      <c r="DF7" s="14" t="s">
        <v>110</v>
      </c>
      <c r="DH7" s="14" t="s">
        <v>65</v>
      </c>
      <c r="DI7" s="14" t="s">
        <v>110</v>
      </c>
      <c r="DJ7" s="14" t="str">
        <f t="shared" ref="DJ7" si="98">IF(CB7="Sangat Tidak Baik","STB",
IF(CB7="Kurang Baik","KB",
IF(CB7="Cukup","C",
IF(CB7="Baik","B",
IF(CB7="Sangat Baik","SB","")))))</f>
        <v/>
      </c>
      <c r="DK7" s="14" t="s">
        <v>110</v>
      </c>
      <c r="DL7" s="14" t="str">
        <f t="shared" ref="DL7" si="99">IF(CC7="Sangat Tidak Baik","STB",
IF(CC7="Kurang Baik","KB",
IF(CC7="Cukup","C",
IF(CC7="Baik","B",
IF(CC7="Sangat Baik","SB","")))))</f>
        <v/>
      </c>
      <c r="DM7" s="14" t="s">
        <v>110</v>
      </c>
      <c r="DN7" s="14" t="str">
        <f t="shared" ref="DN7" si="100">IF(CD7="Sangat Tidak Baik","STB",
IF(CD7="Kurang Baik","KB",
IF(CD7="Cukup","C",
IF(CD7="Baik","B",
IF(CD7="Sangat Baik","SB","")))))</f>
        <v/>
      </c>
      <c r="DO7" s="14" t="s">
        <v>110</v>
      </c>
      <c r="DQ7" s="14" t="s">
        <v>66</v>
      </c>
      <c r="DR7" s="14" t="s">
        <v>110</v>
      </c>
      <c r="DS7" s="14" t="str">
        <f t="shared" ref="DS7" si="101">IF(CF7="Sangat Tidak Baik","STB",
IF(CF7="Kurang Baik","KB",
IF(CF7="Cukup","C",
IF(CF7="Baik","B",
IF(CF7="Sangat Baik","SB","")))))</f>
        <v/>
      </c>
      <c r="DT7" s="14" t="s">
        <v>110</v>
      </c>
      <c r="DU7" s="14" t="str">
        <f t="shared" ref="DU7" si="102">IF(CG7="Sangat Tidak Baik","STB",
IF(CG7="Kurang Baik","KB",
IF(CG7="Cukup","C",
IF(CG7="Baik","B",
IF(CG7="Sangat Baik","SB","")))))</f>
        <v/>
      </c>
      <c r="DV7" s="14" t="s">
        <v>110</v>
      </c>
      <c r="DW7" s="14" t="str">
        <f t="shared" ref="DW7" si="103">IF(CH7="Sangat Tidak Baik","STB",
IF(CH7="Kurang Baik","KB",
IF(CH7="Cukup","C",
IF(CH7="Baik","B",
IF(CH7="Sangat Baik","SB","")))))</f>
        <v/>
      </c>
      <c r="DX7" s="14" t="s">
        <v>110</v>
      </c>
      <c r="DZ7" s="14" t="s">
        <v>67</v>
      </c>
      <c r="EA7" s="14" t="s">
        <v>110</v>
      </c>
      <c r="EB7" s="14" t="str">
        <f t="shared" ref="EB7" si="104">IF(CJ7="Sangat Tidak Baik","STB",
IF(CJ7="Kurang Baik","KB",
IF(CJ7="Cukup","C",
IF(CJ7="Baik","B",
IF(CJ7="Sangat Baik","SB","")))))</f>
        <v/>
      </c>
      <c r="EC7" s="14" t="s">
        <v>110</v>
      </c>
      <c r="ED7" s="14" t="str">
        <f t="shared" ref="ED7" si="105">IF(CK7="Sangat Tidak Baik","STB",
IF(CK7="Kurang Baik","KB",
IF(CK7="Cukup","C",
IF(CK7="Baik","B",
IF(CK7="Sangat Baik","SB","")))))</f>
        <v/>
      </c>
      <c r="EE7" s="14" t="s">
        <v>110</v>
      </c>
      <c r="EF7" s="14" t="str">
        <f t="shared" ref="EF7" si="106">IF(CL7="Sangat Tidak Baik","STB",
IF(CL7="Kurang Baik","KB",
IF(CL7="Cukup","C",
IF(CL7="Baik","B",
IF(CL7="Sangat Baik","SB","")))))</f>
        <v/>
      </c>
      <c r="EG7" s="14" t="s">
        <v>110</v>
      </c>
    </row>
    <row r="8" spans="1:137" x14ac:dyDescent="0.25">
      <c r="B8" s="16" t="s">
        <v>68</v>
      </c>
      <c r="C8" s="16" t="s">
        <v>69</v>
      </c>
      <c r="D8" s="16" t="s">
        <v>70</v>
      </c>
      <c r="E8" s="16" t="s">
        <v>71</v>
      </c>
      <c r="F8" s="14" t="s">
        <v>68</v>
      </c>
      <c r="G8" s="14" t="s">
        <v>69</v>
      </c>
      <c r="H8" s="14" t="s">
        <v>70</v>
      </c>
      <c r="I8" s="14" t="s">
        <v>71</v>
      </c>
      <c r="J8" s="16" t="s">
        <v>68</v>
      </c>
      <c r="K8" s="16" t="s">
        <v>69</v>
      </c>
      <c r="L8" s="16" t="s">
        <v>70</v>
      </c>
      <c r="M8" s="16" t="s">
        <v>71</v>
      </c>
      <c r="N8" s="14" t="s">
        <v>68</v>
      </c>
      <c r="O8" s="14" t="s">
        <v>69</v>
      </c>
      <c r="P8" s="14" t="s">
        <v>70</v>
      </c>
      <c r="Q8" s="14" t="s">
        <v>71</v>
      </c>
      <c r="R8" s="16" t="s">
        <v>68</v>
      </c>
      <c r="S8" s="16" t="s">
        <v>69</v>
      </c>
      <c r="T8" s="16" t="s">
        <v>70</v>
      </c>
      <c r="U8" s="16" t="s">
        <v>71</v>
      </c>
      <c r="Y8" s="16" t="s">
        <v>68</v>
      </c>
      <c r="Z8" s="16" t="s">
        <v>69</v>
      </c>
      <c r="AA8" s="16" t="s">
        <v>70</v>
      </c>
      <c r="AB8" s="16" t="s">
        <v>71</v>
      </c>
      <c r="AC8" s="14" t="s">
        <v>68</v>
      </c>
      <c r="AD8" s="14" t="s">
        <v>69</v>
      </c>
      <c r="AE8" s="14" t="s">
        <v>70</v>
      </c>
      <c r="AF8" s="14" t="s">
        <v>71</v>
      </c>
      <c r="AG8" s="16" t="s">
        <v>68</v>
      </c>
      <c r="AH8" s="16" t="s">
        <v>69</v>
      </c>
      <c r="AI8" s="16" t="s">
        <v>70</v>
      </c>
      <c r="AJ8" s="16" t="s">
        <v>71</v>
      </c>
      <c r="AK8" s="14" t="s">
        <v>68</v>
      </c>
      <c r="AL8" s="14" t="s">
        <v>69</v>
      </c>
      <c r="AM8" s="14" t="s">
        <v>70</v>
      </c>
      <c r="AN8" s="14" t="s">
        <v>71</v>
      </c>
      <c r="AO8" s="16" t="s">
        <v>68</v>
      </c>
      <c r="AP8" s="16" t="s">
        <v>69</v>
      </c>
      <c r="AQ8" s="16" t="s">
        <v>70</v>
      </c>
      <c r="AR8" s="16" t="s">
        <v>71</v>
      </c>
      <c r="AV8" s="16" t="s">
        <v>68</v>
      </c>
      <c r="AX8" s="16" t="s">
        <v>69</v>
      </c>
      <c r="AZ8" s="16" t="s">
        <v>70</v>
      </c>
      <c r="BB8" s="16" t="s">
        <v>71</v>
      </c>
      <c r="BE8" s="16" t="s">
        <v>68</v>
      </c>
      <c r="BG8" s="16" t="s">
        <v>69</v>
      </c>
      <c r="BI8" s="16" t="s">
        <v>70</v>
      </c>
      <c r="BK8" s="16" t="s">
        <v>71</v>
      </c>
      <c r="BN8" s="16" t="s">
        <v>68</v>
      </c>
      <c r="BP8" s="16" t="s">
        <v>69</v>
      </c>
      <c r="BR8" s="16" t="s">
        <v>70</v>
      </c>
      <c r="BT8" s="16" t="s">
        <v>71</v>
      </c>
      <c r="BW8" s="16" t="s">
        <v>68</v>
      </c>
      <c r="BY8" s="16" t="s">
        <v>69</v>
      </c>
      <c r="CA8" s="16" t="s">
        <v>70</v>
      </c>
      <c r="CC8" s="16" t="s">
        <v>71</v>
      </c>
      <c r="CF8" s="16" t="s">
        <v>68</v>
      </c>
      <c r="CH8" s="16" t="s">
        <v>69</v>
      </c>
      <c r="CJ8" s="16" t="s">
        <v>70</v>
      </c>
      <c r="CL8" s="16" t="s">
        <v>71</v>
      </c>
      <c r="CP8" s="16" t="s">
        <v>68</v>
      </c>
      <c r="CR8" s="16" t="s">
        <v>69</v>
      </c>
      <c r="CT8" s="16" t="s">
        <v>70</v>
      </c>
      <c r="CV8" s="16" t="s">
        <v>71</v>
      </c>
      <c r="CW8" s="14" t="str">
        <f t="shared" si="60"/>
        <v/>
      </c>
      <c r="CY8" s="16" t="s">
        <v>68</v>
      </c>
      <c r="DA8" s="16" t="s">
        <v>69</v>
      </c>
      <c r="DC8" s="16" t="s">
        <v>70</v>
      </c>
      <c r="DE8" s="16" t="s">
        <v>71</v>
      </c>
      <c r="DH8" s="16" t="s">
        <v>68</v>
      </c>
      <c r="DJ8" s="16" t="s">
        <v>69</v>
      </c>
      <c r="DL8" s="16" t="s">
        <v>70</v>
      </c>
      <c r="DN8" s="16" t="s">
        <v>71</v>
      </c>
      <c r="DQ8" s="16" t="s">
        <v>68</v>
      </c>
      <c r="DS8" s="16" t="s">
        <v>69</v>
      </c>
      <c r="DU8" s="16" t="s">
        <v>70</v>
      </c>
      <c r="DW8" s="16" t="s">
        <v>71</v>
      </c>
      <c r="DZ8" s="16" t="s">
        <v>68</v>
      </c>
      <c r="EB8" s="16" t="s">
        <v>69</v>
      </c>
      <c r="ED8" s="16" t="s">
        <v>70</v>
      </c>
      <c r="EF8" s="16" t="s">
        <v>71</v>
      </c>
    </row>
    <row r="9" spans="1:137" x14ac:dyDescent="0.25">
      <c r="A9" s="14" t="s">
        <v>101</v>
      </c>
      <c r="B9" s="14">
        <v>5</v>
      </c>
      <c r="C9" s="14">
        <v>4</v>
      </c>
      <c r="D9" s="14">
        <v>5</v>
      </c>
      <c r="E9" s="14">
        <v>5</v>
      </c>
      <c r="F9" s="14">
        <v>5</v>
      </c>
      <c r="G9" s="14">
        <v>3</v>
      </c>
      <c r="H9" s="14">
        <v>5</v>
      </c>
      <c r="I9" s="14">
        <v>4</v>
      </c>
      <c r="J9" s="14">
        <v>4</v>
      </c>
      <c r="K9" s="14">
        <v>4</v>
      </c>
      <c r="L9" s="14">
        <v>3</v>
      </c>
      <c r="M9" s="14">
        <v>5</v>
      </c>
      <c r="N9" s="14">
        <v>4</v>
      </c>
      <c r="O9" s="14">
        <v>3</v>
      </c>
      <c r="P9" s="14">
        <v>3</v>
      </c>
      <c r="Q9" s="14">
        <v>4</v>
      </c>
      <c r="R9" s="14">
        <v>5</v>
      </c>
      <c r="S9" s="14">
        <v>4</v>
      </c>
      <c r="T9" s="14">
        <v>5</v>
      </c>
      <c r="U9" s="14">
        <v>5</v>
      </c>
      <c r="X9" s="14" t="s">
        <v>101</v>
      </c>
      <c r="Y9" s="14" t="str">
        <f t="shared" ref="Y9:Z11" si="107">IF(B9=1,"Sangat tidak baik",
IF(B9=2,"Kurang Baik",
IF(B9=3,"Cukup",
IF(B9=4,"Baik",
IF(B9=5,"Sangat baik","")))))</f>
        <v>Sangat baik</v>
      </c>
      <c r="Z9" s="14" t="str">
        <f t="shared" si="107"/>
        <v>Baik</v>
      </c>
      <c r="AA9" s="14" t="str">
        <f t="shared" ref="AA9:AA11" si="108">IF(D9=1,"Sangat tidak baik",
IF(D9=2,"Kurang Baik",
IF(D9=3,"Cukup",
IF(D9=4,"Baik",
IF(D9=5,"Sangat baik","")))))</f>
        <v>Sangat baik</v>
      </c>
      <c r="AB9" s="14" t="str">
        <f t="shared" ref="AB9:AB11" si="109">IF(E9=1,"Sangat tidak baik",
IF(E9=2,"Kurang Baik",
IF(E9=3,"Cukup",
IF(E9=4,"Baik",
IF(E9=5,"Sangat baik","")))))</f>
        <v>Sangat baik</v>
      </c>
      <c r="AC9" s="14" t="str">
        <f t="shared" ref="AC9:AC11" si="110">IF(F9=1,"Sangat tidak baik",
IF(F9=2,"Kurang Baik",
IF(F9=3,"Cukup",
IF(F9=4,"Baik",
IF(F9=5,"Sangat baik","")))))</f>
        <v>Sangat baik</v>
      </c>
      <c r="AD9" s="14" t="str">
        <f t="shared" ref="AD9:AD11" si="111">IF(G9=1,"Sangat tidak baik",
IF(G9=2,"Kurang Baik",
IF(G9=3,"Cukup",
IF(G9=4,"Baik",
IF(G9=5,"Sangat baik","")))))</f>
        <v>Cukup</v>
      </c>
      <c r="AE9" s="14" t="str">
        <f t="shared" ref="AE9:AE11" si="112">IF(H9=1,"Sangat tidak baik",
IF(H9=2,"Kurang Baik",
IF(H9=3,"Cukup",
IF(H9=4,"Baik",
IF(H9=5,"Sangat baik","")))))</f>
        <v>Sangat baik</v>
      </c>
      <c r="AF9" s="14" t="str">
        <f t="shared" ref="AF9:AF11" si="113">IF(I9=1,"Sangat tidak baik",
IF(I9=2,"Kurang Baik",
IF(I9=3,"Cukup",
IF(I9=4,"Baik",
IF(I9=5,"Sangat baik","")))))</f>
        <v>Baik</v>
      </c>
      <c r="AG9" s="14" t="str">
        <f t="shared" ref="AG9:AG11" si="114">IF(J9=1,"Sangat tidak baik",
IF(J9=2,"Kurang Baik",
IF(J9=3,"Cukup",
IF(J9=4,"Baik",
IF(J9=5,"Sangat baik","")))))</f>
        <v>Baik</v>
      </c>
      <c r="AH9" s="14" t="str">
        <f t="shared" ref="AH9:AH11" si="115">IF(K9=1,"Sangat tidak baik",
IF(K9=2,"Kurang Baik",
IF(K9=3,"Cukup",
IF(K9=4,"Baik",
IF(K9=5,"Sangat baik","")))))</f>
        <v>Baik</v>
      </c>
      <c r="AI9" s="14" t="str">
        <f t="shared" ref="AI9:AI11" si="116">IF(L9=1,"Sangat tidak baik",
IF(L9=2,"Kurang Baik",
IF(L9=3,"Cukup",
IF(L9=4,"Baik",
IF(L9=5,"Sangat baik","")))))</f>
        <v>Cukup</v>
      </c>
      <c r="AJ9" s="14" t="str">
        <f t="shared" ref="AJ9:AJ11" si="117">IF(M9=1,"Sangat tidak baik",
IF(M9=2,"Kurang Baik",
IF(M9=3,"Cukup",
IF(M9=4,"Baik",
IF(M9=5,"Sangat baik","")))))</f>
        <v>Sangat baik</v>
      </c>
      <c r="AK9" s="14" t="str">
        <f t="shared" ref="AK9:AK11" si="118">IF(N9=1,"Sangat tidak baik",
IF(N9=2,"Kurang Baik",
IF(N9=3,"Cukup",
IF(N9=4,"Baik",
IF(N9=5,"Sangat baik","")))))</f>
        <v>Baik</v>
      </c>
      <c r="AL9" s="14" t="str">
        <f t="shared" ref="AL9:AL11" si="119">IF(O9=1,"Sangat tidak baik",
IF(O9=2,"Kurang Baik",
IF(O9=3,"Cukup",
IF(O9=4,"Baik",
IF(O9=5,"Sangat baik","")))))</f>
        <v>Cukup</v>
      </c>
      <c r="AM9" s="14" t="str">
        <f t="shared" ref="AM9:AM11" si="120">IF(P9=1,"Sangat tidak baik",
IF(P9=2,"Kurang Baik",
IF(P9=3,"Cukup",
IF(P9=4,"Baik",
IF(P9=5,"Sangat baik","")))))</f>
        <v>Cukup</v>
      </c>
      <c r="AN9" s="14" t="str">
        <f t="shared" ref="AN9:AN11" si="121">IF(Q9=1,"Sangat tidak baik",
IF(Q9=2,"Kurang Baik",
IF(Q9=3,"Cukup",
IF(Q9=4,"Baik",
IF(Q9=5,"Sangat baik","")))))</f>
        <v>Baik</v>
      </c>
      <c r="AO9" s="14" t="str">
        <f t="shared" ref="AO9:AO11" si="122">IF(R9=1,"Sangat tidak baik",
IF(R9=2,"Kurang Baik",
IF(R9=3,"Cukup",
IF(R9=4,"Baik",
IF(R9=5,"Sangat baik","")))))</f>
        <v>Sangat baik</v>
      </c>
      <c r="AP9" s="14" t="str">
        <f t="shared" ref="AP9:AP11" si="123">IF(S9=1,"Sangat tidak baik",
IF(S9=2,"Kurang Baik",
IF(S9=3,"Cukup",
IF(S9=4,"Baik",
IF(S9=5,"Sangat baik","")))))</f>
        <v>Baik</v>
      </c>
      <c r="AQ9" s="14" t="str">
        <f t="shared" ref="AQ9:AQ11" si="124">IF(T9=1,"Sangat tidak baik",
IF(T9=2,"Kurang Baik",
IF(T9=3,"Cukup",
IF(T9=4,"Baik",
IF(T9=5,"Sangat baik","")))))</f>
        <v>Sangat baik</v>
      </c>
      <c r="AR9" s="14" t="str">
        <f t="shared" ref="AR9:AR11" si="125">IF(U9=1,"Sangat tidak baik",
IF(U9=2,"Kurang Baik",
IF(U9=3,"Cukup",
IF(U9=4,"Baik",
IF(U9=5,"Sangat baik","")))))</f>
        <v>Sangat baik</v>
      </c>
      <c r="AU9" s="14" t="s">
        <v>101</v>
      </c>
      <c r="AV9" s="14" t="str">
        <f>IF(Y9="Sangat Tidak Baik","STB",
IF(Y9="Tidak Baik","TB",
IF(Y9="Cukup","C",
IF(Y9="Baik","B",
IF(Y9="Sangat Baik","SB","")))))</f>
        <v>SB</v>
      </c>
      <c r="AW9" s="14" t="s">
        <v>107</v>
      </c>
      <c r="AX9" s="14" t="str">
        <f t="shared" si="36"/>
        <v>B</v>
      </c>
      <c r="AY9" s="14" t="s">
        <v>106</v>
      </c>
      <c r="AZ9" s="14" t="str">
        <f t="shared" si="37"/>
        <v>SB</v>
      </c>
      <c r="BA9" s="14" t="s">
        <v>107</v>
      </c>
      <c r="BB9" s="14" t="str">
        <f t="shared" si="38"/>
        <v>SB</v>
      </c>
      <c r="BC9" s="14" t="s">
        <v>107</v>
      </c>
      <c r="BD9" s="14" t="s">
        <v>101</v>
      </c>
      <c r="BE9" s="14" t="str">
        <f t="shared" si="39"/>
        <v>SB</v>
      </c>
      <c r="BF9" s="14" t="s">
        <v>107</v>
      </c>
      <c r="BG9" s="14" t="str">
        <f t="shared" si="40"/>
        <v>C</v>
      </c>
      <c r="BH9" s="14" t="s">
        <v>105</v>
      </c>
      <c r="BI9" s="14" t="str">
        <f t="shared" si="13"/>
        <v>SB</v>
      </c>
      <c r="BJ9" s="14" t="s">
        <v>107</v>
      </c>
      <c r="BK9" s="14" t="str">
        <f t="shared" si="41"/>
        <v>B</v>
      </c>
      <c r="BL9" s="14" t="s">
        <v>106</v>
      </c>
      <c r="BM9" s="14" t="s">
        <v>101</v>
      </c>
      <c r="BN9" s="14" t="str">
        <f t="shared" si="42"/>
        <v>B</v>
      </c>
      <c r="BO9" s="14" t="s">
        <v>106</v>
      </c>
      <c r="BP9" s="14" t="str">
        <f t="shared" si="43"/>
        <v>B</v>
      </c>
      <c r="BQ9" s="14" t="s">
        <v>106</v>
      </c>
      <c r="BR9" s="14" t="str">
        <f t="shared" si="44"/>
        <v>C</v>
      </c>
      <c r="BS9" s="14" t="s">
        <v>105</v>
      </c>
      <c r="BT9" s="14" t="str">
        <f t="shared" si="45"/>
        <v>SB</v>
      </c>
      <c r="BU9" s="14" t="s">
        <v>107</v>
      </c>
      <c r="BV9" s="14" t="s">
        <v>101</v>
      </c>
      <c r="BW9" s="14" t="str">
        <f t="shared" si="46"/>
        <v>B</v>
      </c>
      <c r="BX9" s="14" t="s">
        <v>106</v>
      </c>
      <c r="BY9" s="14" t="str">
        <f t="shared" si="47"/>
        <v>C</v>
      </c>
      <c r="BZ9" s="14" t="s">
        <v>105</v>
      </c>
      <c r="CA9" s="14" t="str">
        <f t="shared" si="48"/>
        <v>C</v>
      </c>
      <c r="CB9" s="14" t="s">
        <v>105</v>
      </c>
      <c r="CC9" s="14" t="str">
        <f t="shared" si="49"/>
        <v>B</v>
      </c>
      <c r="CD9" s="14" t="s">
        <v>106</v>
      </c>
      <c r="CE9" s="14" t="s">
        <v>101</v>
      </c>
      <c r="CF9" s="14" t="str">
        <f t="shared" si="50"/>
        <v>SB</v>
      </c>
      <c r="CG9" s="14" t="s">
        <v>107</v>
      </c>
      <c r="CH9" s="14" t="str">
        <f t="shared" si="51"/>
        <v>B</v>
      </c>
      <c r="CI9" s="14" t="s">
        <v>106</v>
      </c>
      <c r="CJ9" s="14" t="str">
        <f t="shared" si="52"/>
        <v>SB</v>
      </c>
      <c r="CK9" s="14" t="s">
        <v>107</v>
      </c>
      <c r="CL9" s="14" t="str">
        <f t="shared" si="53"/>
        <v>SB</v>
      </c>
      <c r="CM9" s="14" t="s">
        <v>107</v>
      </c>
      <c r="CO9" s="14" t="s">
        <v>101</v>
      </c>
      <c r="CP9" s="14" t="str">
        <f t="shared" si="54"/>
        <v>0,8</v>
      </c>
      <c r="CQ9" s="14" t="str">
        <f t="shared" si="55"/>
        <v>0,15</v>
      </c>
      <c r="CR9" s="14" t="str">
        <f t="shared" si="14"/>
        <v>0,7</v>
      </c>
      <c r="CS9" s="14" t="str">
        <f t="shared" si="56"/>
        <v>0,25</v>
      </c>
      <c r="CT9" s="14" t="str">
        <f t="shared" si="57"/>
        <v>0,8</v>
      </c>
      <c r="CU9" s="14" t="str">
        <f t="shared" si="58"/>
        <v>0,15</v>
      </c>
      <c r="CV9" s="14" t="str">
        <f t="shared" si="59"/>
        <v>0,8</v>
      </c>
      <c r="CW9" s="14" t="str">
        <f t="shared" si="60"/>
        <v>0,15</v>
      </c>
      <c r="CY9" s="14" t="str">
        <f t="shared" si="61"/>
        <v>0,8</v>
      </c>
      <c r="CZ9" s="14" t="str">
        <f t="shared" si="62"/>
        <v>0,15</v>
      </c>
      <c r="DA9" s="14" t="str">
        <f t="shared" si="63"/>
        <v>0,5</v>
      </c>
      <c r="DB9" s="14" t="str">
        <f t="shared" si="64"/>
        <v>0,45</v>
      </c>
      <c r="DC9" s="14" t="str">
        <f t="shared" si="65"/>
        <v>0,8</v>
      </c>
      <c r="DD9" s="14" t="str">
        <f t="shared" si="66"/>
        <v>0,15</v>
      </c>
      <c r="DE9" s="14" t="str">
        <f t="shared" si="67"/>
        <v>0,7</v>
      </c>
      <c r="DF9" s="14" t="str">
        <f t="shared" si="68"/>
        <v>0,25</v>
      </c>
      <c r="DH9" s="14" t="str">
        <f t="shared" si="69"/>
        <v>0,7</v>
      </c>
      <c r="DI9" s="14" t="str">
        <f t="shared" si="70"/>
        <v>0,25</v>
      </c>
      <c r="DJ9" s="14" t="str">
        <f t="shared" si="71"/>
        <v>0,7</v>
      </c>
      <c r="DK9" s="14" t="str">
        <f t="shared" si="72"/>
        <v>0,25</v>
      </c>
      <c r="DL9" s="14" t="str">
        <f t="shared" si="73"/>
        <v>0,5</v>
      </c>
      <c r="DM9" s="14" t="str">
        <f t="shared" si="74"/>
        <v>0,45</v>
      </c>
      <c r="DN9" s="14" t="str">
        <f t="shared" si="75"/>
        <v>0,8</v>
      </c>
      <c r="DO9" s="14" t="str">
        <f t="shared" si="76"/>
        <v>0,15</v>
      </c>
      <c r="DQ9" s="14" t="str">
        <f t="shared" si="77"/>
        <v>0,7</v>
      </c>
      <c r="DR9" s="14" t="str">
        <f t="shared" si="78"/>
        <v>0,25</v>
      </c>
      <c r="DS9" s="14" t="str">
        <f t="shared" si="79"/>
        <v>0,5</v>
      </c>
      <c r="DT9" s="14" t="str">
        <f t="shared" si="80"/>
        <v>0,45</v>
      </c>
      <c r="DU9" s="14" t="str">
        <f t="shared" si="81"/>
        <v>0,5</v>
      </c>
      <c r="DV9" s="14" t="str">
        <f t="shared" si="82"/>
        <v>0,45</v>
      </c>
      <c r="DW9" s="14" t="str">
        <f t="shared" si="83"/>
        <v>0,7</v>
      </c>
      <c r="DX9" s="14" t="str">
        <f t="shared" si="84"/>
        <v>0,25</v>
      </c>
      <c r="DZ9" s="14" t="str">
        <f t="shared" si="85"/>
        <v>0,8</v>
      </c>
      <c r="EA9" s="14" t="str">
        <f t="shared" si="86"/>
        <v>0,15</v>
      </c>
      <c r="EB9" s="14" t="str">
        <f t="shared" si="87"/>
        <v>0,7</v>
      </c>
      <c r="EC9" s="14" t="str">
        <f t="shared" si="88"/>
        <v>0,25</v>
      </c>
      <c r="ED9" s="14" t="str">
        <f t="shared" si="89"/>
        <v>0,8</v>
      </c>
      <c r="EE9" s="14" t="str">
        <f t="shared" si="90"/>
        <v>0,15</v>
      </c>
      <c r="EF9" s="14" t="str">
        <f t="shared" si="91"/>
        <v>0,8</v>
      </c>
      <c r="EG9" s="14" t="str">
        <f t="shared" si="92"/>
        <v>0,15</v>
      </c>
    </row>
    <row r="10" spans="1:137" x14ac:dyDescent="0.25">
      <c r="A10" s="14" t="s">
        <v>102</v>
      </c>
      <c r="B10" s="14">
        <v>5</v>
      </c>
      <c r="C10" s="14">
        <v>4</v>
      </c>
      <c r="D10" s="14">
        <v>5</v>
      </c>
      <c r="E10" s="14">
        <v>5</v>
      </c>
      <c r="F10" s="14">
        <v>4</v>
      </c>
      <c r="G10" s="14">
        <v>5</v>
      </c>
      <c r="H10" s="14">
        <v>3</v>
      </c>
      <c r="I10" s="14">
        <v>3</v>
      </c>
      <c r="J10" s="14">
        <v>3</v>
      </c>
      <c r="K10" s="14">
        <v>2</v>
      </c>
      <c r="L10" s="14">
        <v>3</v>
      </c>
      <c r="M10" s="14">
        <v>4</v>
      </c>
      <c r="N10" s="14">
        <v>3</v>
      </c>
      <c r="O10" s="14">
        <v>1</v>
      </c>
      <c r="P10" s="14">
        <v>5</v>
      </c>
      <c r="Q10" s="14">
        <v>3</v>
      </c>
      <c r="R10" s="14">
        <v>3</v>
      </c>
      <c r="S10" s="14">
        <v>4</v>
      </c>
      <c r="T10" s="14">
        <v>5</v>
      </c>
      <c r="U10" s="14">
        <v>3</v>
      </c>
      <c r="X10" s="14" t="s">
        <v>102</v>
      </c>
      <c r="Y10" s="14" t="str">
        <f t="shared" si="107"/>
        <v>Sangat baik</v>
      </c>
      <c r="Z10" s="14" t="str">
        <f t="shared" si="107"/>
        <v>Baik</v>
      </c>
      <c r="AA10" s="14" t="str">
        <f t="shared" si="108"/>
        <v>Sangat baik</v>
      </c>
      <c r="AB10" s="14" t="str">
        <f t="shared" si="109"/>
        <v>Sangat baik</v>
      </c>
      <c r="AC10" s="14" t="str">
        <f t="shared" si="110"/>
        <v>Baik</v>
      </c>
      <c r="AD10" s="14" t="str">
        <f t="shared" si="111"/>
        <v>Sangat baik</v>
      </c>
      <c r="AE10" s="14" t="str">
        <f t="shared" si="112"/>
        <v>Cukup</v>
      </c>
      <c r="AF10" s="14" t="str">
        <f t="shared" si="113"/>
        <v>Cukup</v>
      </c>
      <c r="AG10" s="14" t="str">
        <f t="shared" si="114"/>
        <v>Cukup</v>
      </c>
      <c r="AH10" s="14" t="str">
        <f t="shared" si="115"/>
        <v>Kurang Baik</v>
      </c>
      <c r="AI10" s="14" t="str">
        <f t="shared" si="116"/>
        <v>Cukup</v>
      </c>
      <c r="AJ10" s="14" t="str">
        <f t="shared" si="117"/>
        <v>Baik</v>
      </c>
      <c r="AK10" s="14" t="str">
        <f t="shared" si="118"/>
        <v>Cukup</v>
      </c>
      <c r="AL10" s="14" t="str">
        <f t="shared" si="119"/>
        <v>Sangat tidak baik</v>
      </c>
      <c r="AM10" s="14" t="str">
        <f t="shared" si="120"/>
        <v>Sangat baik</v>
      </c>
      <c r="AN10" s="14" t="str">
        <f t="shared" si="121"/>
        <v>Cukup</v>
      </c>
      <c r="AO10" s="14" t="str">
        <f t="shared" si="122"/>
        <v>Cukup</v>
      </c>
      <c r="AP10" s="14" t="str">
        <f t="shared" si="123"/>
        <v>Baik</v>
      </c>
      <c r="AQ10" s="14" t="str">
        <f t="shared" si="124"/>
        <v>Sangat baik</v>
      </c>
      <c r="AR10" s="14" t="str">
        <f t="shared" si="125"/>
        <v>Cukup</v>
      </c>
      <c r="AU10" s="14" t="s">
        <v>102</v>
      </c>
      <c r="AV10" s="14" t="str">
        <f t="shared" ref="AV10:AV11" si="126">IF(Y10="Sangat Tidak Baik","STB",
IF(Y10="Tidak Baik","TB",
IF(Y10="Cukup","C",
IF(Y10="Baik","B",
IF(Y10="Sangat Baik","SB","")))))</f>
        <v>SB</v>
      </c>
      <c r="AW10" s="14" t="s">
        <v>107</v>
      </c>
      <c r="AX10" s="14" t="str">
        <f t="shared" si="36"/>
        <v>B</v>
      </c>
      <c r="AY10" s="14" t="s">
        <v>106</v>
      </c>
      <c r="AZ10" s="14" t="str">
        <f t="shared" si="37"/>
        <v>SB</v>
      </c>
      <c r="BA10" s="14" t="s">
        <v>107</v>
      </c>
      <c r="BB10" s="14" t="str">
        <f t="shared" si="38"/>
        <v>SB</v>
      </c>
      <c r="BC10" s="14" t="s">
        <v>107</v>
      </c>
      <c r="BD10" s="14" t="s">
        <v>102</v>
      </c>
      <c r="BE10" s="14" t="str">
        <f t="shared" si="39"/>
        <v>B</v>
      </c>
      <c r="BF10" s="14" t="s">
        <v>106</v>
      </c>
      <c r="BG10" s="14" t="str">
        <f t="shared" si="40"/>
        <v>SB</v>
      </c>
      <c r="BH10" s="14" t="s">
        <v>107</v>
      </c>
      <c r="BI10" s="14" t="str">
        <f t="shared" si="13"/>
        <v>C</v>
      </c>
      <c r="BJ10" s="14" t="s">
        <v>105</v>
      </c>
      <c r="BK10" s="14" t="str">
        <f t="shared" si="41"/>
        <v>C</v>
      </c>
      <c r="BL10" s="14" t="s">
        <v>105</v>
      </c>
      <c r="BM10" s="14" t="s">
        <v>102</v>
      </c>
      <c r="BN10" s="14" t="str">
        <f t="shared" si="42"/>
        <v>C</v>
      </c>
      <c r="BO10" s="14" t="s">
        <v>105</v>
      </c>
      <c r="BP10" s="14" t="str">
        <f t="shared" si="43"/>
        <v>KB</v>
      </c>
      <c r="BQ10" s="14" t="s">
        <v>109</v>
      </c>
      <c r="BR10" s="14" t="str">
        <f t="shared" si="44"/>
        <v>C</v>
      </c>
      <c r="BS10" s="14" t="s">
        <v>105</v>
      </c>
      <c r="BT10" s="14" t="str">
        <f t="shared" si="45"/>
        <v>B</v>
      </c>
      <c r="BU10" s="14" t="s">
        <v>106</v>
      </c>
      <c r="BV10" s="14" t="s">
        <v>102</v>
      </c>
      <c r="BW10" s="14" t="str">
        <f t="shared" si="46"/>
        <v>C</v>
      </c>
      <c r="BX10" s="14" t="s">
        <v>105</v>
      </c>
      <c r="BY10" s="14" t="str">
        <f t="shared" si="47"/>
        <v>STB</v>
      </c>
      <c r="BZ10" s="14" t="s">
        <v>108</v>
      </c>
      <c r="CA10" s="14" t="str">
        <f t="shared" si="48"/>
        <v>SB</v>
      </c>
      <c r="CB10" s="14" t="s">
        <v>107</v>
      </c>
      <c r="CC10" s="14" t="str">
        <f t="shared" si="49"/>
        <v>C</v>
      </c>
      <c r="CD10" s="14" t="s">
        <v>105</v>
      </c>
      <c r="CE10" s="14" t="s">
        <v>102</v>
      </c>
      <c r="CF10" s="14" t="str">
        <f t="shared" si="50"/>
        <v>C</v>
      </c>
      <c r="CG10" s="14" t="s">
        <v>105</v>
      </c>
      <c r="CH10" s="14" t="str">
        <f t="shared" si="51"/>
        <v>B</v>
      </c>
      <c r="CI10" s="14" t="s">
        <v>106</v>
      </c>
      <c r="CJ10" s="14" t="str">
        <f t="shared" si="52"/>
        <v>SB</v>
      </c>
      <c r="CK10" s="14" t="s">
        <v>107</v>
      </c>
      <c r="CL10" s="14" t="str">
        <f t="shared" si="53"/>
        <v>C</v>
      </c>
      <c r="CM10" s="14" t="s">
        <v>105</v>
      </c>
      <c r="CO10" s="14" t="s">
        <v>102</v>
      </c>
      <c r="CP10" s="14" t="str">
        <f t="shared" si="54"/>
        <v>0,8</v>
      </c>
      <c r="CQ10" s="14" t="str">
        <f t="shared" si="55"/>
        <v>0,15</v>
      </c>
      <c r="CR10" s="14" t="str">
        <f t="shared" si="14"/>
        <v>0,7</v>
      </c>
      <c r="CS10" s="14" t="str">
        <f t="shared" si="56"/>
        <v>0,25</v>
      </c>
      <c r="CT10" s="14" t="str">
        <f t="shared" si="57"/>
        <v>0,8</v>
      </c>
      <c r="CU10" s="14" t="str">
        <f t="shared" si="58"/>
        <v>0,15</v>
      </c>
      <c r="CV10" s="14" t="str">
        <f t="shared" si="59"/>
        <v>0,8</v>
      </c>
      <c r="CW10" s="14" t="str">
        <f t="shared" si="60"/>
        <v>0,15</v>
      </c>
      <c r="CY10" s="14" t="str">
        <f t="shared" si="61"/>
        <v>0,7</v>
      </c>
      <c r="CZ10" s="14" t="str">
        <f t="shared" si="62"/>
        <v>0,25</v>
      </c>
      <c r="DA10" s="14" t="str">
        <f t="shared" si="63"/>
        <v>0,8</v>
      </c>
      <c r="DB10" s="14" t="str">
        <f t="shared" si="64"/>
        <v>0,15</v>
      </c>
      <c r="DC10" s="14" t="str">
        <f t="shared" si="65"/>
        <v>0,5</v>
      </c>
      <c r="DD10" s="14" t="str">
        <f t="shared" si="66"/>
        <v>0,45</v>
      </c>
      <c r="DE10" s="14" t="str">
        <f t="shared" si="67"/>
        <v>0,5</v>
      </c>
      <c r="DF10" s="14" t="str">
        <f t="shared" si="68"/>
        <v>0,45</v>
      </c>
      <c r="DH10" s="14" t="str">
        <f t="shared" si="69"/>
        <v>0,5</v>
      </c>
      <c r="DI10" s="14" t="str">
        <f t="shared" si="70"/>
        <v>0,45</v>
      </c>
      <c r="DJ10" s="14" t="str">
        <f t="shared" si="71"/>
        <v>0,3</v>
      </c>
      <c r="DK10" s="14" t="str">
        <f t="shared" si="72"/>
        <v>0,65</v>
      </c>
      <c r="DL10" s="14" t="str">
        <f t="shared" si="73"/>
        <v>0,5</v>
      </c>
      <c r="DM10" s="14" t="str">
        <f t="shared" si="74"/>
        <v>0,45</v>
      </c>
      <c r="DN10" s="14" t="str">
        <f t="shared" si="75"/>
        <v>0,7</v>
      </c>
      <c r="DO10" s="14" t="str">
        <f t="shared" si="76"/>
        <v>0,25</v>
      </c>
      <c r="DQ10" s="14" t="str">
        <f t="shared" si="77"/>
        <v>0,5</v>
      </c>
      <c r="DR10" s="14" t="str">
        <f t="shared" si="78"/>
        <v>0,45</v>
      </c>
      <c r="DS10" s="14" t="str">
        <f t="shared" si="79"/>
        <v>0,2</v>
      </c>
      <c r="DT10" s="14" t="str">
        <f t="shared" si="80"/>
        <v>0,75</v>
      </c>
      <c r="DU10" s="14" t="str">
        <f t="shared" si="81"/>
        <v>0,8</v>
      </c>
      <c r="DV10" s="14" t="str">
        <f t="shared" si="82"/>
        <v>0,15</v>
      </c>
      <c r="DW10" s="14" t="str">
        <f t="shared" si="83"/>
        <v>0,5</v>
      </c>
      <c r="DX10" s="14" t="str">
        <f t="shared" si="84"/>
        <v>0,45</v>
      </c>
      <c r="DZ10" s="14" t="str">
        <f t="shared" si="85"/>
        <v>0,5</v>
      </c>
      <c r="EA10" s="14" t="str">
        <f t="shared" si="86"/>
        <v>0,45</v>
      </c>
      <c r="EB10" s="14" t="str">
        <f t="shared" si="87"/>
        <v>0,7</v>
      </c>
      <c r="EC10" s="14" t="str">
        <f t="shared" si="88"/>
        <v>0,25</v>
      </c>
      <c r="ED10" s="14" t="str">
        <f t="shared" si="89"/>
        <v>0,8</v>
      </c>
      <c r="EE10" s="14" t="str">
        <f t="shared" si="90"/>
        <v>0,15</v>
      </c>
      <c r="EF10" s="14" t="str">
        <f t="shared" si="91"/>
        <v>0,5</v>
      </c>
      <c r="EG10" s="14" t="str">
        <f t="shared" si="92"/>
        <v>0,45</v>
      </c>
    </row>
    <row r="11" spans="1:137" x14ac:dyDescent="0.25">
      <c r="A11" s="14" t="s">
        <v>103</v>
      </c>
      <c r="B11" s="14">
        <v>4</v>
      </c>
      <c r="C11" s="14">
        <v>5</v>
      </c>
      <c r="D11" s="14">
        <v>4</v>
      </c>
      <c r="E11" s="14">
        <v>5</v>
      </c>
      <c r="F11" s="14">
        <v>4</v>
      </c>
      <c r="G11" s="14">
        <v>2</v>
      </c>
      <c r="H11" s="14">
        <v>4</v>
      </c>
      <c r="I11" s="14">
        <v>5</v>
      </c>
      <c r="J11" s="14">
        <v>5</v>
      </c>
      <c r="K11" s="14">
        <v>4</v>
      </c>
      <c r="L11" s="14">
        <v>4</v>
      </c>
      <c r="M11" s="14">
        <v>3</v>
      </c>
      <c r="N11" s="14">
        <v>4</v>
      </c>
      <c r="O11" s="14">
        <v>3</v>
      </c>
      <c r="P11" s="14">
        <v>5</v>
      </c>
      <c r="Q11" s="14">
        <v>3</v>
      </c>
      <c r="R11" s="14">
        <v>3</v>
      </c>
      <c r="S11" s="14">
        <v>4</v>
      </c>
      <c r="T11" s="14">
        <v>5</v>
      </c>
      <c r="U11" s="14">
        <v>5</v>
      </c>
      <c r="X11" s="14" t="s">
        <v>103</v>
      </c>
      <c r="Y11" s="14" t="str">
        <f t="shared" si="107"/>
        <v>Baik</v>
      </c>
      <c r="Z11" s="14" t="str">
        <f t="shared" si="107"/>
        <v>Sangat baik</v>
      </c>
      <c r="AA11" s="14" t="str">
        <f t="shared" si="108"/>
        <v>Baik</v>
      </c>
      <c r="AB11" s="14" t="str">
        <f t="shared" si="109"/>
        <v>Sangat baik</v>
      </c>
      <c r="AC11" s="14" t="str">
        <f t="shared" si="110"/>
        <v>Baik</v>
      </c>
      <c r="AD11" s="14" t="str">
        <f t="shared" si="111"/>
        <v>Kurang Baik</v>
      </c>
      <c r="AE11" s="14" t="str">
        <f t="shared" si="112"/>
        <v>Baik</v>
      </c>
      <c r="AF11" s="14" t="str">
        <f t="shared" si="113"/>
        <v>Sangat baik</v>
      </c>
      <c r="AG11" s="14" t="str">
        <f t="shared" si="114"/>
        <v>Sangat baik</v>
      </c>
      <c r="AH11" s="14" t="str">
        <f t="shared" si="115"/>
        <v>Baik</v>
      </c>
      <c r="AI11" s="14" t="str">
        <f t="shared" si="116"/>
        <v>Baik</v>
      </c>
      <c r="AJ11" s="14" t="str">
        <f t="shared" si="117"/>
        <v>Cukup</v>
      </c>
      <c r="AK11" s="14" t="str">
        <f t="shared" si="118"/>
        <v>Baik</v>
      </c>
      <c r="AL11" s="14" t="str">
        <f t="shared" si="119"/>
        <v>Cukup</v>
      </c>
      <c r="AM11" s="14" t="str">
        <f t="shared" si="120"/>
        <v>Sangat baik</v>
      </c>
      <c r="AN11" s="14" t="str">
        <f t="shared" si="121"/>
        <v>Cukup</v>
      </c>
      <c r="AO11" s="14" t="str">
        <f t="shared" si="122"/>
        <v>Cukup</v>
      </c>
      <c r="AP11" s="14" t="str">
        <f t="shared" si="123"/>
        <v>Baik</v>
      </c>
      <c r="AQ11" s="14" t="str">
        <f t="shared" si="124"/>
        <v>Sangat baik</v>
      </c>
      <c r="AR11" s="14" t="str">
        <f t="shared" si="125"/>
        <v>Sangat baik</v>
      </c>
      <c r="AU11" s="14" t="s">
        <v>103</v>
      </c>
      <c r="AV11" s="14" t="str">
        <f t="shared" si="126"/>
        <v>B</v>
      </c>
      <c r="AW11" s="14" t="s">
        <v>106</v>
      </c>
      <c r="AX11" s="14" t="str">
        <f t="shared" si="36"/>
        <v>SB</v>
      </c>
      <c r="AY11" s="14" t="s">
        <v>107</v>
      </c>
      <c r="AZ11" s="14" t="str">
        <f t="shared" si="37"/>
        <v>B</v>
      </c>
      <c r="BA11" s="14" t="s">
        <v>106</v>
      </c>
      <c r="BB11" s="14" t="str">
        <f t="shared" si="38"/>
        <v>SB</v>
      </c>
      <c r="BC11" s="14" t="s">
        <v>107</v>
      </c>
      <c r="BD11" s="14" t="s">
        <v>103</v>
      </c>
      <c r="BE11" s="14" t="str">
        <f t="shared" si="39"/>
        <v>B</v>
      </c>
      <c r="BF11" s="14" t="s">
        <v>106</v>
      </c>
      <c r="BG11" s="14" t="str">
        <f t="shared" si="40"/>
        <v>KB</v>
      </c>
      <c r="BH11" s="14" t="s">
        <v>109</v>
      </c>
      <c r="BI11" s="14" t="str">
        <f t="shared" si="13"/>
        <v>B</v>
      </c>
      <c r="BJ11" s="14" t="s">
        <v>106</v>
      </c>
      <c r="BK11" s="14" t="str">
        <f t="shared" si="41"/>
        <v>SB</v>
      </c>
      <c r="BL11" s="14" t="s">
        <v>107</v>
      </c>
      <c r="BM11" s="14" t="s">
        <v>103</v>
      </c>
      <c r="BN11" s="14" t="str">
        <f t="shared" si="42"/>
        <v>SB</v>
      </c>
      <c r="BO11" s="14" t="s">
        <v>107</v>
      </c>
      <c r="BP11" s="14" t="str">
        <f t="shared" si="43"/>
        <v>B</v>
      </c>
      <c r="BQ11" s="14" t="s">
        <v>106</v>
      </c>
      <c r="BR11" s="14" t="str">
        <f t="shared" si="44"/>
        <v>B</v>
      </c>
      <c r="BS11" s="14" t="s">
        <v>106</v>
      </c>
      <c r="BT11" s="14" t="str">
        <f t="shared" si="45"/>
        <v>C</v>
      </c>
      <c r="BU11" s="14" t="s">
        <v>105</v>
      </c>
      <c r="BV11" s="14" t="s">
        <v>103</v>
      </c>
      <c r="BW11" s="14" t="str">
        <f t="shared" si="46"/>
        <v>B</v>
      </c>
      <c r="BX11" s="14" t="s">
        <v>106</v>
      </c>
      <c r="BY11" s="14" t="str">
        <f t="shared" si="47"/>
        <v>C</v>
      </c>
      <c r="BZ11" s="14" t="s">
        <v>105</v>
      </c>
      <c r="CA11" s="14" t="str">
        <f t="shared" si="48"/>
        <v>SB</v>
      </c>
      <c r="CB11" s="14" t="s">
        <v>107</v>
      </c>
      <c r="CC11" s="14" t="str">
        <f t="shared" si="49"/>
        <v>C</v>
      </c>
      <c r="CD11" s="14" t="s">
        <v>105</v>
      </c>
      <c r="CE11" s="14" t="s">
        <v>103</v>
      </c>
      <c r="CF11" s="14" t="str">
        <f t="shared" si="50"/>
        <v>C</v>
      </c>
      <c r="CG11" s="14" t="s">
        <v>105</v>
      </c>
      <c r="CH11" s="14" t="str">
        <f t="shared" si="51"/>
        <v>B</v>
      </c>
      <c r="CI11" s="14" t="s">
        <v>106</v>
      </c>
      <c r="CJ11" s="14" t="str">
        <f t="shared" si="52"/>
        <v>SB</v>
      </c>
      <c r="CK11" s="14" t="s">
        <v>107</v>
      </c>
      <c r="CL11" s="14" t="str">
        <f t="shared" si="53"/>
        <v>SB</v>
      </c>
      <c r="CM11" s="14" t="s">
        <v>107</v>
      </c>
      <c r="CO11" s="14" t="s">
        <v>103</v>
      </c>
      <c r="CP11" s="14" t="str">
        <f t="shared" si="54"/>
        <v>0,7</v>
      </c>
      <c r="CQ11" s="14" t="str">
        <f t="shared" si="55"/>
        <v>0,25</v>
      </c>
      <c r="CR11" s="14" t="str">
        <f t="shared" si="14"/>
        <v>0,8</v>
      </c>
      <c r="CS11" s="14" t="str">
        <f t="shared" si="56"/>
        <v>0,15</v>
      </c>
      <c r="CT11" s="14" t="str">
        <f t="shared" si="57"/>
        <v>0,7</v>
      </c>
      <c r="CU11" s="14" t="str">
        <f t="shared" si="58"/>
        <v>0,25</v>
      </c>
      <c r="CV11" s="14" t="str">
        <f t="shared" si="59"/>
        <v>0,8</v>
      </c>
      <c r="CW11" s="14" t="str">
        <f t="shared" si="60"/>
        <v>0,15</v>
      </c>
      <c r="CY11" s="14" t="str">
        <f t="shared" si="61"/>
        <v>0,7</v>
      </c>
      <c r="CZ11" s="14" t="str">
        <f t="shared" si="62"/>
        <v>0,25</v>
      </c>
      <c r="DA11" s="14" t="str">
        <f t="shared" si="63"/>
        <v>0,3</v>
      </c>
      <c r="DB11" s="14" t="str">
        <f t="shared" si="64"/>
        <v>0,65</v>
      </c>
      <c r="DC11" s="14" t="str">
        <f t="shared" si="65"/>
        <v>0,7</v>
      </c>
      <c r="DD11" s="14" t="str">
        <f t="shared" si="66"/>
        <v>0,25</v>
      </c>
      <c r="DE11" s="14" t="str">
        <f t="shared" si="67"/>
        <v>0,8</v>
      </c>
      <c r="DF11" s="14" t="str">
        <f t="shared" si="68"/>
        <v>0,15</v>
      </c>
      <c r="DH11" s="14" t="str">
        <f t="shared" si="69"/>
        <v>0,8</v>
      </c>
      <c r="DI11" s="14" t="str">
        <f t="shared" si="70"/>
        <v>0,15</v>
      </c>
      <c r="DJ11" s="14" t="str">
        <f t="shared" si="71"/>
        <v>0,7</v>
      </c>
      <c r="DK11" s="14" t="str">
        <f t="shared" si="72"/>
        <v>0,25</v>
      </c>
      <c r="DL11" s="14" t="str">
        <f t="shared" si="73"/>
        <v>0,7</v>
      </c>
      <c r="DM11" s="14" t="str">
        <f t="shared" si="74"/>
        <v>0,25</v>
      </c>
      <c r="DN11" s="14" t="str">
        <f t="shared" si="75"/>
        <v>0,5</v>
      </c>
      <c r="DO11" s="14" t="str">
        <f t="shared" si="76"/>
        <v>0,45</v>
      </c>
      <c r="DQ11" s="14" t="str">
        <f t="shared" si="77"/>
        <v>0,7</v>
      </c>
      <c r="DR11" s="14" t="str">
        <f t="shared" si="78"/>
        <v>0,25</v>
      </c>
      <c r="DS11" s="14" t="str">
        <f t="shared" si="79"/>
        <v>0,5</v>
      </c>
      <c r="DT11" s="14" t="str">
        <f t="shared" si="80"/>
        <v>0,45</v>
      </c>
      <c r="DU11" s="14" t="str">
        <f t="shared" si="81"/>
        <v>0,8</v>
      </c>
      <c r="DV11" s="14" t="str">
        <f t="shared" si="82"/>
        <v>0,15</v>
      </c>
      <c r="DW11" s="14" t="str">
        <f t="shared" si="83"/>
        <v>0,5</v>
      </c>
      <c r="DX11" s="14" t="str">
        <f t="shared" si="84"/>
        <v>0,45</v>
      </c>
      <c r="DZ11" s="14" t="str">
        <f t="shared" si="85"/>
        <v>0,5</v>
      </c>
      <c r="EA11" s="14" t="str">
        <f t="shared" si="86"/>
        <v>0,45</v>
      </c>
      <c r="EB11" s="14" t="str">
        <f t="shared" si="87"/>
        <v>0,7</v>
      </c>
      <c r="EC11" s="14" t="str">
        <f t="shared" si="88"/>
        <v>0,25</v>
      </c>
      <c r="ED11" s="14" t="str">
        <f t="shared" si="89"/>
        <v>0,8</v>
      </c>
      <c r="EE11" s="14" t="str">
        <f t="shared" si="90"/>
        <v>0,15</v>
      </c>
      <c r="EF11" s="14" t="str">
        <f t="shared" si="91"/>
        <v>0,8</v>
      </c>
      <c r="EG11" s="14" t="str">
        <f t="shared" si="92"/>
        <v>0,15</v>
      </c>
    </row>
    <row r="12" spans="1:137" x14ac:dyDescent="0.25">
      <c r="AX12" s="14" t="str">
        <f t="shared" si="36"/>
        <v/>
      </c>
      <c r="AY12" s="14" t="s">
        <v>110</v>
      </c>
      <c r="AZ12" s="14" t="str">
        <f t="shared" si="37"/>
        <v/>
      </c>
      <c r="BA12" s="14" t="s">
        <v>110</v>
      </c>
      <c r="BB12" s="14" t="str">
        <f t="shared" si="38"/>
        <v/>
      </c>
      <c r="BC12" s="14" t="s">
        <v>110</v>
      </c>
      <c r="BE12" s="14" t="str">
        <f t="shared" si="39"/>
        <v/>
      </c>
      <c r="BF12" s="14" t="s">
        <v>110</v>
      </c>
      <c r="BG12" s="14" t="str">
        <f t="shared" si="40"/>
        <v/>
      </c>
      <c r="BH12" s="14" t="s">
        <v>110</v>
      </c>
      <c r="BI12" s="14" t="str">
        <f t="shared" si="13"/>
        <v/>
      </c>
      <c r="BJ12" s="14" t="s">
        <v>110</v>
      </c>
      <c r="BK12" s="14" t="str">
        <f t="shared" si="41"/>
        <v/>
      </c>
      <c r="BL12" s="14" t="s">
        <v>110</v>
      </c>
      <c r="BN12" s="14" t="str">
        <f t="shared" si="42"/>
        <v/>
      </c>
      <c r="BO12" s="14" t="s">
        <v>110</v>
      </c>
      <c r="BP12" s="14" t="str">
        <f t="shared" si="43"/>
        <v/>
      </c>
      <c r="BQ12" s="14" t="s">
        <v>110</v>
      </c>
      <c r="BR12" s="14" t="str">
        <f t="shared" si="44"/>
        <v/>
      </c>
      <c r="BS12" s="14" t="s">
        <v>110</v>
      </c>
      <c r="BT12" s="14" t="str">
        <f t="shared" si="45"/>
        <v/>
      </c>
      <c r="BU12" s="14" t="s">
        <v>110</v>
      </c>
      <c r="BW12" s="14" t="str">
        <f t="shared" si="46"/>
        <v/>
      </c>
      <c r="BX12" s="14" t="s">
        <v>110</v>
      </c>
      <c r="BY12" s="14" t="str">
        <f t="shared" si="47"/>
        <v/>
      </c>
      <c r="BZ12" s="14" t="s">
        <v>110</v>
      </c>
      <c r="CA12" s="14" t="str">
        <f t="shared" si="48"/>
        <v/>
      </c>
      <c r="CB12" s="14" t="s">
        <v>110</v>
      </c>
      <c r="CC12" s="14" t="str">
        <f t="shared" si="49"/>
        <v/>
      </c>
      <c r="CD12" s="14" t="s">
        <v>110</v>
      </c>
      <c r="CF12" s="14" t="str">
        <f t="shared" si="50"/>
        <v/>
      </c>
      <c r="CG12" s="14" t="s">
        <v>110</v>
      </c>
      <c r="CH12" s="14" t="str">
        <f t="shared" si="51"/>
        <v/>
      </c>
      <c r="CI12" s="14" t="s">
        <v>110</v>
      </c>
      <c r="CJ12" s="14" t="str">
        <f t="shared" si="52"/>
        <v/>
      </c>
      <c r="CK12" s="14" t="s">
        <v>110</v>
      </c>
      <c r="CL12" s="14" t="str">
        <f t="shared" si="53"/>
        <v/>
      </c>
      <c r="CM12" s="14" t="s">
        <v>110</v>
      </c>
      <c r="CP12" s="14" t="str">
        <f t="shared" si="54"/>
        <v/>
      </c>
      <c r="CQ12" s="14" t="str">
        <f t="shared" si="55"/>
        <v/>
      </c>
      <c r="CR12" s="14" t="str">
        <f t="shared" si="14"/>
        <v/>
      </c>
      <c r="CS12" s="14" t="str">
        <f t="shared" si="56"/>
        <v/>
      </c>
      <c r="CT12" s="14" t="str">
        <f t="shared" si="57"/>
        <v/>
      </c>
      <c r="CU12" s="14" t="str">
        <f t="shared" si="58"/>
        <v/>
      </c>
      <c r="CV12" s="14" t="str">
        <f t="shared" si="59"/>
        <v/>
      </c>
      <c r="CW12" s="14" t="str">
        <f t="shared" si="60"/>
        <v/>
      </c>
      <c r="CY12" s="14" t="str">
        <f t="shared" si="61"/>
        <v/>
      </c>
      <c r="CZ12" s="14" t="str">
        <f t="shared" si="62"/>
        <v/>
      </c>
      <c r="DA12" s="14" t="str">
        <f t="shared" si="63"/>
        <v/>
      </c>
      <c r="DB12" s="14" t="str">
        <f t="shared" si="64"/>
        <v/>
      </c>
      <c r="DC12" s="14" t="str">
        <f t="shared" si="65"/>
        <v/>
      </c>
      <c r="DD12" s="14" t="str">
        <f t="shared" si="66"/>
        <v/>
      </c>
      <c r="DE12" s="14" t="str">
        <f t="shared" si="67"/>
        <v/>
      </c>
      <c r="DF12" s="14" t="str">
        <f t="shared" si="68"/>
        <v/>
      </c>
      <c r="DH12" s="14" t="str">
        <f t="shared" si="69"/>
        <v/>
      </c>
      <c r="DI12" s="14" t="str">
        <f t="shared" si="70"/>
        <v/>
      </c>
      <c r="DJ12" s="14" t="str">
        <f t="shared" si="71"/>
        <v/>
      </c>
      <c r="DK12" s="14" t="str">
        <f t="shared" si="72"/>
        <v/>
      </c>
      <c r="DL12" s="14" t="str">
        <f t="shared" si="73"/>
        <v/>
      </c>
      <c r="DM12" s="14" t="str">
        <f t="shared" si="74"/>
        <v/>
      </c>
      <c r="DN12" s="14" t="str">
        <f t="shared" si="75"/>
        <v/>
      </c>
      <c r="DO12" s="14" t="str">
        <f t="shared" si="76"/>
        <v/>
      </c>
      <c r="DQ12" s="14" t="str">
        <f t="shared" si="77"/>
        <v/>
      </c>
      <c r="DR12" s="14" t="str">
        <f t="shared" si="78"/>
        <v/>
      </c>
      <c r="DS12" s="14" t="str">
        <f t="shared" si="79"/>
        <v/>
      </c>
      <c r="DT12" s="14" t="str">
        <f t="shared" si="80"/>
        <v/>
      </c>
      <c r="DU12" s="14" t="str">
        <f t="shared" si="81"/>
        <v/>
      </c>
      <c r="DV12" s="14" t="str">
        <f t="shared" si="82"/>
        <v/>
      </c>
      <c r="DW12" s="14" t="str">
        <f t="shared" si="83"/>
        <v/>
      </c>
      <c r="DX12" s="14" t="str">
        <f t="shared" si="84"/>
        <v/>
      </c>
      <c r="DZ12" s="14" t="str">
        <f t="shared" si="85"/>
        <v/>
      </c>
      <c r="EA12" s="14" t="str">
        <f t="shared" si="86"/>
        <v/>
      </c>
      <c r="EB12" s="14" t="str">
        <f t="shared" si="87"/>
        <v/>
      </c>
      <c r="EC12" s="14" t="str">
        <f t="shared" si="88"/>
        <v/>
      </c>
      <c r="ED12" s="14" t="str">
        <f t="shared" si="89"/>
        <v/>
      </c>
      <c r="EE12" s="14" t="str">
        <f t="shared" si="90"/>
        <v/>
      </c>
      <c r="EF12" s="14" t="str">
        <f t="shared" si="91"/>
        <v/>
      </c>
      <c r="EG12" s="14" t="str">
        <f t="shared" si="92"/>
        <v/>
      </c>
    </row>
    <row r="13" spans="1:137" x14ac:dyDescent="0.25">
      <c r="B13" s="14" t="s">
        <v>72</v>
      </c>
      <c r="F13" s="14" t="s">
        <v>73</v>
      </c>
      <c r="J13" s="14" t="s">
        <v>74</v>
      </c>
      <c r="N13" s="14" t="s">
        <v>75</v>
      </c>
      <c r="R13" s="14" t="s">
        <v>76</v>
      </c>
      <c r="Y13" s="14" t="s">
        <v>72</v>
      </c>
      <c r="AC13" s="14" t="s">
        <v>73</v>
      </c>
      <c r="AG13" s="14" t="s">
        <v>74</v>
      </c>
      <c r="AK13" s="14" t="s">
        <v>75</v>
      </c>
      <c r="AO13" s="14" t="s">
        <v>76</v>
      </c>
      <c r="AV13" s="14" t="s">
        <v>72</v>
      </c>
      <c r="AX13" s="14" t="str">
        <f t="shared" si="36"/>
        <v/>
      </c>
      <c r="AY13" s="14" t="s">
        <v>110</v>
      </c>
      <c r="AZ13" s="14" t="str">
        <f t="shared" si="37"/>
        <v/>
      </c>
      <c r="BA13" s="14" t="s">
        <v>110</v>
      </c>
      <c r="BB13" s="14" t="str">
        <f t="shared" si="38"/>
        <v/>
      </c>
      <c r="BC13" s="14" t="s">
        <v>110</v>
      </c>
      <c r="BE13" s="14" t="s">
        <v>73</v>
      </c>
      <c r="BF13" s="14" t="s">
        <v>110</v>
      </c>
      <c r="BG13" s="14" t="str">
        <f t="shared" si="40"/>
        <v/>
      </c>
      <c r="BH13" s="14" t="s">
        <v>110</v>
      </c>
      <c r="BI13" s="14" t="str">
        <f t="shared" si="13"/>
        <v/>
      </c>
      <c r="BJ13" s="14" t="s">
        <v>110</v>
      </c>
      <c r="BK13" s="14" t="str">
        <f t="shared" si="41"/>
        <v/>
      </c>
      <c r="BL13" s="14" t="s">
        <v>110</v>
      </c>
      <c r="BN13" s="14" t="s">
        <v>74</v>
      </c>
      <c r="BO13" s="14" t="s">
        <v>110</v>
      </c>
      <c r="BP13" s="14" t="str">
        <f t="shared" si="43"/>
        <v/>
      </c>
      <c r="BQ13" s="14" t="s">
        <v>110</v>
      </c>
      <c r="BR13" s="14" t="str">
        <f t="shared" si="44"/>
        <v/>
      </c>
      <c r="BS13" s="14" t="s">
        <v>110</v>
      </c>
      <c r="BT13" s="14" t="str">
        <f t="shared" si="45"/>
        <v/>
      </c>
      <c r="BU13" s="14" t="s">
        <v>110</v>
      </c>
      <c r="BW13" s="14" t="s">
        <v>75</v>
      </c>
      <c r="BX13" s="14" t="s">
        <v>110</v>
      </c>
      <c r="BY13" s="14" t="str">
        <f t="shared" si="47"/>
        <v/>
      </c>
      <c r="BZ13" s="14" t="s">
        <v>110</v>
      </c>
      <c r="CA13" s="14" t="str">
        <f t="shared" si="48"/>
        <v/>
      </c>
      <c r="CB13" s="14" t="s">
        <v>110</v>
      </c>
      <c r="CC13" s="14" t="str">
        <f t="shared" si="49"/>
        <v/>
      </c>
      <c r="CD13" s="14" t="s">
        <v>110</v>
      </c>
      <c r="CF13" s="14" t="s">
        <v>76</v>
      </c>
      <c r="CG13" s="14" t="s">
        <v>110</v>
      </c>
      <c r="CH13" s="14" t="str">
        <f t="shared" si="51"/>
        <v/>
      </c>
      <c r="CI13" s="14" t="s">
        <v>110</v>
      </c>
      <c r="CJ13" s="14" t="str">
        <f t="shared" si="52"/>
        <v/>
      </c>
      <c r="CK13" s="14" t="s">
        <v>110</v>
      </c>
      <c r="CL13" s="14" t="str">
        <f t="shared" si="53"/>
        <v/>
      </c>
      <c r="CM13" s="14" t="s">
        <v>110</v>
      </c>
      <c r="CP13" s="14" t="s">
        <v>72</v>
      </c>
      <c r="CR13" s="14" t="str">
        <f t="shared" ref="CR13" si="127">IF(BT13="Sangat Tidak Baik","STB",
IF(BT13="Tidak Baik","TB",
IF(BT13="Cukup","C",
IF(BT13="Baik","B",
IF(BT13="Sangat Baik","SB","")))))</f>
        <v/>
      </c>
      <c r="CS13" s="14" t="s">
        <v>110</v>
      </c>
      <c r="CT13" s="14" t="str">
        <f t="shared" ref="CT13" si="128">IF(BU13="Sangat Tidak Baik","STB",
IF(BU13="Tidak Baik","TB",
IF(BU13="Cukup","C",
IF( BU13="Baik","B",
IF(BU13="Sangat Baik","SB","")))))</f>
        <v/>
      </c>
      <c r="CU13" s="14" t="s">
        <v>110</v>
      </c>
      <c r="CV13" s="14" t="str">
        <f t="shared" ref="CV13" si="129">IF(BV13="Sangat Tidak Baik","STB",
IF(BV13="Kurang Baik","KB",
IF(BV13="Cukup","C",
IF(BV13="Baik","B",
IF(BV13="Sangat Baik","SB","")))))</f>
        <v/>
      </c>
      <c r="CW13" s="14" t="s">
        <v>110</v>
      </c>
      <c r="CY13" s="14" t="s">
        <v>73</v>
      </c>
      <c r="CZ13" s="14" t="s">
        <v>110</v>
      </c>
      <c r="DA13" s="14" t="str">
        <f t="shared" ref="DA13" si="130">IF(BX13="Sangat Tidak Baik","STB",
IF(BX13="Kurang Baik","KB",
IF(BX13="Cukup","C",
IF(BX13="Baik","B",
IF(BX13="Sangat Baik","SB","")))))</f>
        <v/>
      </c>
      <c r="DB13" s="14" t="s">
        <v>110</v>
      </c>
      <c r="DC13" s="14" t="str">
        <f t="shared" ref="DC13" si="131">IF(BY13="Sangat Tidak Baik","STB",
IF(BY13="Kurang Baik","KB",
IF(BY13="Cukup","C",
IF(BY13="Baik","B",
IF(BY13="Sangat Baik","SB","")))))</f>
        <v/>
      </c>
      <c r="DD13" s="14" t="s">
        <v>110</v>
      </c>
      <c r="DE13" s="14" t="str">
        <f t="shared" ref="DE13" si="132">IF(BZ13="Sangat Tidak Baik","STB",
IF(BZ13="Kurang Baik","KB",
IF(BZ13="Cukup","C",
IF(BZ13="Baik","B",
IF(BZ13="Sangat Baik","SB","")))))</f>
        <v/>
      </c>
      <c r="DF13" s="14" t="s">
        <v>110</v>
      </c>
      <c r="DH13" s="14" t="s">
        <v>74</v>
      </c>
      <c r="DI13" s="14" t="s">
        <v>110</v>
      </c>
      <c r="DJ13" s="14" t="str">
        <f t="shared" ref="DJ13" si="133">IF(CB13="Sangat Tidak Baik","STB",
IF(CB13="Kurang Baik","KB",
IF(CB13="Cukup","C",
IF(CB13="Baik","B",
IF(CB13="Sangat Baik","SB","")))))</f>
        <v/>
      </c>
      <c r="DK13" s="14" t="s">
        <v>110</v>
      </c>
      <c r="DL13" s="14" t="str">
        <f t="shared" ref="DL13" si="134">IF(CC13="Sangat Tidak Baik","STB",
IF(CC13="Kurang Baik","KB",
IF(CC13="Cukup","C",
IF(CC13="Baik","B",
IF(CC13="Sangat Baik","SB","")))))</f>
        <v/>
      </c>
      <c r="DM13" s="14" t="s">
        <v>110</v>
      </c>
      <c r="DN13" s="14" t="str">
        <f t="shared" ref="DN13" si="135">IF(CD13="Sangat Tidak Baik","STB",
IF(CD13="Kurang Baik","KB",
IF(CD13="Cukup","C",
IF(CD13="Baik","B",
IF(CD13="Sangat Baik","SB","")))))</f>
        <v/>
      </c>
      <c r="DO13" s="14" t="s">
        <v>110</v>
      </c>
      <c r="DQ13" s="14" t="s">
        <v>75</v>
      </c>
      <c r="DR13" s="14" t="s">
        <v>110</v>
      </c>
      <c r="DS13" s="14" t="str">
        <f t="shared" ref="DS13" si="136">IF(CF13="Sangat Tidak Baik","STB",
IF(CF13="Kurang Baik","KB",
IF(CF13="Cukup","C",
IF(CF13="Baik","B",
IF(CF13="Sangat Baik","SB","")))))</f>
        <v/>
      </c>
      <c r="DT13" s="14" t="s">
        <v>110</v>
      </c>
      <c r="DU13" s="14" t="str">
        <f t="shared" ref="DU13" si="137">IF(CG13="Sangat Tidak Baik","STB",
IF(CG13="Kurang Baik","KB",
IF(CG13="Cukup","C",
IF(CG13="Baik","B",
IF(CG13="Sangat Baik","SB","")))))</f>
        <v/>
      </c>
      <c r="DV13" s="14" t="s">
        <v>110</v>
      </c>
      <c r="DW13" s="14" t="str">
        <f t="shared" ref="DW13" si="138">IF(CH13="Sangat Tidak Baik","STB",
IF(CH13="Kurang Baik","KB",
IF(CH13="Cukup","C",
IF(CH13="Baik","B",
IF(CH13="Sangat Baik","SB","")))))</f>
        <v/>
      </c>
      <c r="DX13" s="14" t="s">
        <v>110</v>
      </c>
      <c r="DZ13" s="14" t="s">
        <v>76</v>
      </c>
      <c r="EA13" s="14" t="s">
        <v>110</v>
      </c>
      <c r="EB13" s="14" t="str">
        <f t="shared" ref="EB13" si="139">IF(CJ13="Sangat Tidak Baik","STB",
IF(CJ13="Kurang Baik","KB",
IF(CJ13="Cukup","C",
IF(CJ13="Baik","B",
IF(CJ13="Sangat Baik","SB","")))))</f>
        <v/>
      </c>
      <c r="EC13" s="14" t="s">
        <v>110</v>
      </c>
      <c r="ED13" s="14" t="str">
        <f t="shared" ref="ED13" si="140">IF(CK13="Sangat Tidak Baik","STB",
IF(CK13="Kurang Baik","KB",
IF(CK13="Cukup","C",
IF(CK13="Baik","B",
IF(CK13="Sangat Baik","SB","")))))</f>
        <v/>
      </c>
      <c r="EE13" s="14" t="s">
        <v>110</v>
      </c>
      <c r="EF13" s="14" t="str">
        <f t="shared" ref="EF13" si="141">IF(CL13="Sangat Tidak Baik","STB",
IF(CL13="Kurang Baik","KB",
IF(CL13="Cukup","C",
IF(CL13="Baik","B",
IF(CL13="Sangat Baik","SB","")))))</f>
        <v/>
      </c>
      <c r="EG13" s="14" t="s">
        <v>110</v>
      </c>
    </row>
    <row r="14" spans="1:137" x14ac:dyDescent="0.25">
      <c r="B14" s="16" t="s">
        <v>68</v>
      </c>
      <c r="C14" s="16" t="s">
        <v>69</v>
      </c>
      <c r="D14" s="16" t="s">
        <v>70</v>
      </c>
      <c r="E14" s="16" t="s">
        <v>71</v>
      </c>
      <c r="F14" s="14" t="s">
        <v>68</v>
      </c>
      <c r="G14" s="14" t="s">
        <v>69</v>
      </c>
      <c r="H14" s="14" t="s">
        <v>70</v>
      </c>
      <c r="I14" s="14" t="s">
        <v>71</v>
      </c>
      <c r="J14" s="16" t="s">
        <v>68</v>
      </c>
      <c r="K14" s="16" t="s">
        <v>69</v>
      </c>
      <c r="L14" s="16" t="s">
        <v>70</v>
      </c>
      <c r="M14" s="16" t="s">
        <v>71</v>
      </c>
      <c r="N14" s="14" t="s">
        <v>68</v>
      </c>
      <c r="O14" s="14" t="s">
        <v>69</v>
      </c>
      <c r="P14" s="14" t="s">
        <v>70</v>
      </c>
      <c r="Q14" s="14" t="s">
        <v>71</v>
      </c>
      <c r="R14" s="16" t="s">
        <v>68</v>
      </c>
      <c r="S14" s="16" t="s">
        <v>69</v>
      </c>
      <c r="T14" s="16" t="s">
        <v>70</v>
      </c>
      <c r="U14" s="16" t="s">
        <v>71</v>
      </c>
      <c r="Y14" s="16" t="s">
        <v>68</v>
      </c>
      <c r="Z14" s="16" t="s">
        <v>69</v>
      </c>
      <c r="AA14" s="16" t="s">
        <v>70</v>
      </c>
      <c r="AB14" s="16" t="s">
        <v>71</v>
      </c>
      <c r="AC14" s="14" t="s">
        <v>68</v>
      </c>
      <c r="AD14" s="14" t="s">
        <v>69</v>
      </c>
      <c r="AE14" s="14" t="s">
        <v>70</v>
      </c>
      <c r="AF14" s="14" t="s">
        <v>71</v>
      </c>
      <c r="AG14" s="16" t="s">
        <v>68</v>
      </c>
      <c r="AH14" s="16" t="s">
        <v>69</v>
      </c>
      <c r="AI14" s="16" t="s">
        <v>70</v>
      </c>
      <c r="AJ14" s="16" t="s">
        <v>71</v>
      </c>
      <c r="AK14" s="14" t="s">
        <v>68</v>
      </c>
      <c r="AL14" s="14" t="s">
        <v>69</v>
      </c>
      <c r="AM14" s="14" t="s">
        <v>70</v>
      </c>
      <c r="AN14" s="14" t="s">
        <v>71</v>
      </c>
      <c r="AO14" s="16" t="s">
        <v>68</v>
      </c>
      <c r="AP14" s="16" t="s">
        <v>69</v>
      </c>
      <c r="AQ14" s="16" t="s">
        <v>70</v>
      </c>
      <c r="AR14" s="16" t="s">
        <v>71</v>
      </c>
      <c r="AV14" s="16" t="s">
        <v>68</v>
      </c>
      <c r="AX14" s="16" t="s">
        <v>69</v>
      </c>
      <c r="AZ14" s="16" t="s">
        <v>70</v>
      </c>
      <c r="BB14" s="16" t="s">
        <v>71</v>
      </c>
      <c r="BE14" s="16" t="s">
        <v>68</v>
      </c>
      <c r="BG14" s="16" t="s">
        <v>69</v>
      </c>
      <c r="BI14" s="16" t="s">
        <v>70</v>
      </c>
      <c r="BK14" s="16" t="s">
        <v>71</v>
      </c>
      <c r="BN14" s="16" t="s">
        <v>68</v>
      </c>
      <c r="BP14" s="16" t="s">
        <v>69</v>
      </c>
      <c r="BR14" s="16" t="s">
        <v>70</v>
      </c>
      <c r="BT14" s="16" t="s">
        <v>71</v>
      </c>
      <c r="BW14" s="16" t="s">
        <v>68</v>
      </c>
      <c r="BY14" s="16" t="s">
        <v>69</v>
      </c>
      <c r="CA14" s="16" t="s">
        <v>70</v>
      </c>
      <c r="CC14" s="16" t="s">
        <v>71</v>
      </c>
      <c r="CF14" s="16" t="s">
        <v>68</v>
      </c>
      <c r="CH14" s="16" t="s">
        <v>69</v>
      </c>
      <c r="CJ14" s="16" t="s">
        <v>70</v>
      </c>
      <c r="CL14" s="16" t="s">
        <v>71</v>
      </c>
      <c r="CP14" s="16" t="s">
        <v>68</v>
      </c>
      <c r="CR14" s="16" t="s">
        <v>69</v>
      </c>
      <c r="CT14" s="16" t="s">
        <v>70</v>
      </c>
      <c r="CV14" s="16" t="s">
        <v>71</v>
      </c>
      <c r="CW14" s="14" t="str">
        <f t="shared" si="60"/>
        <v/>
      </c>
      <c r="CY14" s="16" t="s">
        <v>68</v>
      </c>
      <c r="DA14" s="16" t="s">
        <v>69</v>
      </c>
      <c r="DC14" s="16" t="s">
        <v>70</v>
      </c>
      <c r="DE14" s="16" t="s">
        <v>71</v>
      </c>
      <c r="DH14" s="16" t="s">
        <v>68</v>
      </c>
      <c r="DJ14" s="16" t="s">
        <v>69</v>
      </c>
      <c r="DL14" s="16" t="s">
        <v>70</v>
      </c>
      <c r="DN14" s="16" t="s">
        <v>71</v>
      </c>
      <c r="DQ14" s="16" t="s">
        <v>68</v>
      </c>
      <c r="DS14" s="16" t="s">
        <v>69</v>
      </c>
      <c r="DU14" s="16" t="s">
        <v>70</v>
      </c>
      <c r="DW14" s="16" t="s">
        <v>71</v>
      </c>
      <c r="DZ14" s="16" t="s">
        <v>68</v>
      </c>
      <c r="EB14" s="16" t="s">
        <v>69</v>
      </c>
      <c r="ED14" s="16" t="s">
        <v>70</v>
      </c>
      <c r="EF14" s="16" t="s">
        <v>71</v>
      </c>
    </row>
    <row r="15" spans="1:137" x14ac:dyDescent="0.25">
      <c r="A15" s="14" t="s">
        <v>101</v>
      </c>
      <c r="B15" s="14">
        <v>3</v>
      </c>
      <c r="C15" s="14">
        <v>4</v>
      </c>
      <c r="D15" s="14">
        <v>5</v>
      </c>
      <c r="E15" s="14">
        <v>4</v>
      </c>
      <c r="F15" s="14">
        <v>5</v>
      </c>
      <c r="G15" s="14">
        <v>4</v>
      </c>
      <c r="H15" s="14">
        <v>5</v>
      </c>
      <c r="I15" s="14">
        <v>4</v>
      </c>
      <c r="J15" s="14">
        <v>4</v>
      </c>
      <c r="K15" s="14">
        <v>3</v>
      </c>
      <c r="L15" s="14">
        <v>4</v>
      </c>
      <c r="M15" s="14">
        <v>5</v>
      </c>
      <c r="N15" s="14">
        <v>5</v>
      </c>
      <c r="O15" s="14">
        <v>3</v>
      </c>
      <c r="P15" s="14">
        <v>5</v>
      </c>
      <c r="Q15" s="14">
        <v>5</v>
      </c>
      <c r="R15" s="14">
        <v>2</v>
      </c>
      <c r="S15" s="14">
        <v>2</v>
      </c>
      <c r="T15" s="14">
        <v>1</v>
      </c>
      <c r="U15" s="14">
        <v>2</v>
      </c>
      <c r="X15" s="14" t="s">
        <v>101</v>
      </c>
      <c r="Y15" s="14" t="str">
        <f t="shared" ref="Y15:Y17" si="142">IF(B15=1,"Sangat tidak baik",
IF(B15=2,"Kurang Baik",
IF(B15=3,"Cukup",
IF(B15=4,"Baik",
IF(B15=5,"Sangat baik","")))))</f>
        <v>Cukup</v>
      </c>
      <c r="Z15" s="14" t="str">
        <f t="shared" ref="Z15:Z17" si="143">IF(C15=1,"Sangat tidak baik",
IF(C15=2,"Kurang Baik",
IF(C15=3,"Cukup",
IF(C15=4,"Baik",
IF(C15=5,"Sangat baik","")))))</f>
        <v>Baik</v>
      </c>
      <c r="AA15" s="14" t="str">
        <f t="shared" ref="AA15:AA17" si="144">IF(D15=1,"Sangat tidak baik",
IF(D15=2,"Kurang Baik",
IF(D15=3,"Cukup",
IF(D15=4,"Baik",
IF(D15=5,"Sangat baik","")))))</f>
        <v>Sangat baik</v>
      </c>
      <c r="AB15" s="14" t="str">
        <f t="shared" ref="AB15:AB17" si="145">IF(E15=1,"Sangat tidak baik",
IF(E15=2,"Kurang Baik",
IF(E15=3,"Cukup",
IF(E15=4,"Baik",
IF(E15=5,"Sangat baik","")))))</f>
        <v>Baik</v>
      </c>
      <c r="AC15" s="14" t="str">
        <f t="shared" ref="AC15:AC17" si="146">IF(F15=1,"Sangat tidak baik",
IF(F15=2,"Kurang Baik",
IF(F15=3,"Cukup",
IF(F15=4,"Baik",
IF(F15=5,"Sangat baik","")))))</f>
        <v>Sangat baik</v>
      </c>
      <c r="AD15" s="14" t="str">
        <f t="shared" ref="AD15:AD16" si="147">IF(G15=1,"Sangat tidak baik",
IF(G15=2,"Kurang Baik",
IF(G15=3,"Cukup",
IF(G15=4,"Baik",
IF(G15=5,"Sangat baik","")))))</f>
        <v>Baik</v>
      </c>
      <c r="AE15" s="14" t="str">
        <f t="shared" ref="AE15:AE17" si="148">IF(H15=1,"Sangat tidak baik",
IF(H15=2,"Kurang Baik",
IF(H15=3,"Cukup",
IF(H15=4,"Baik",
IF(H15=5,"Sangat baik","")))))</f>
        <v>Sangat baik</v>
      </c>
      <c r="AF15" s="14" t="str">
        <f t="shared" ref="AF15:AF17" si="149">IF(I15=1,"Sangat tidak baik",
IF(I15=2,"Kurang Baik",
IF(I15=3,"Cukup",
IF(I15=4,"Baik",
IF(I15=5,"Sangat baik","")))))</f>
        <v>Baik</v>
      </c>
      <c r="AG15" s="14" t="str">
        <f t="shared" ref="AG15:AG17" si="150">IF(J15=1,"Sangat tidak baik",
IF(J15=2,"Kurang Baik",
IF(J15=3,"Cukup",
IF(J15=4,"Baik",
IF(J15=5,"Sangat baik","")))))</f>
        <v>Baik</v>
      </c>
      <c r="AH15" s="14" t="str">
        <f t="shared" ref="AH15:AH17" si="151">IF(K15=1,"Sangat tidak baik",
IF(K15=2,"Kurang Baik",
IF(K15=3,"Cukup",
IF(K15=4,"Baik",
IF(K15=5,"Sangat baik","")))))</f>
        <v>Cukup</v>
      </c>
      <c r="AI15" s="14" t="str">
        <f t="shared" ref="AI15:AI17" si="152">IF(L15=1,"Sangat tidak baik",
IF(L15=2,"Kurang Baik",
IF(L15=3,"Cukup",
IF(L15=4,"Baik",
IF(L15=5,"Sangat baik","")))))</f>
        <v>Baik</v>
      </c>
      <c r="AJ15" s="14" t="str">
        <f t="shared" ref="AJ15:AJ17" si="153">IF(M15=1,"Sangat tidak baik",
IF(M15=2,"Kurang Baik",
IF(M15=3,"Cukup",
IF(M15=4,"Baik",
IF(M15=5,"Sangat baik","")))))</f>
        <v>Sangat baik</v>
      </c>
      <c r="AK15" s="14" t="str">
        <f t="shared" ref="AK15:AK17" si="154">IF(N15=1,"Sangat tidak baik",
IF(N15=2,"Kurang Baik",
IF(N15=3,"Cukup",
IF(N15=4,"Baik",
IF(N15=5,"Sangat baik","")))))</f>
        <v>Sangat baik</v>
      </c>
      <c r="AL15" s="14" t="str">
        <f t="shared" ref="AL15:AL17" si="155">IF(O15=1,"Sangat tidak baik",
IF(O15=2,"Kurang Baik",
IF(O15=3,"Cukup",
IF(O15=4,"Baik",
IF(O15=5,"Sangat baik","")))))</f>
        <v>Cukup</v>
      </c>
      <c r="AM15" s="14" t="str">
        <f t="shared" ref="AM15:AM17" si="156">IF(P15=1,"Sangat tidak baik",
IF(P15=2,"Kurang Baik",
IF(P15=3,"Cukup",
IF(P15=4,"Baik",
IF(P15=5,"Sangat baik","")))))</f>
        <v>Sangat baik</v>
      </c>
      <c r="AN15" s="14" t="str">
        <f t="shared" ref="AN15:AN17" si="157">IF(Q15=1,"Sangat tidak baik",
IF(Q15=2,"Kurang Baik",
IF(Q15=3,"Cukup",
IF(Q15=4,"Baik",
IF(Q15=5,"Sangat baik","")))))</f>
        <v>Sangat baik</v>
      </c>
      <c r="AO15" s="14" t="str">
        <f t="shared" ref="AO15:AO17" si="158">IF(R15=1,"Sangat tidak baik",
IF(R15=2,"Kurang Baik",
IF(R15=3,"Cukup",
IF(R15=4,"Baik",
IF(R15=5,"Sangat baik","")))))</f>
        <v>Kurang Baik</v>
      </c>
      <c r="AP15" s="14" t="str">
        <f t="shared" ref="AP15:AP17" si="159">IF(S15=1,"Sangat tidak baik",
IF(S15=2,"Kurang Baik",
IF(S15=3,"Cukup",
IF(S15=4,"Baik",
IF(S15=5,"Sangat baik","")))))</f>
        <v>Kurang Baik</v>
      </c>
      <c r="AQ15" s="14" t="str">
        <f t="shared" ref="AQ15:AQ17" si="160">IF(T15=1,"Sangat tidak baik",
IF(T15=2,"Kurang Baik",
IF(T15=3,"Cukup",
IF(T15=4,"Baik",
IF(T15=5,"Sangat baik","")))))</f>
        <v>Sangat tidak baik</v>
      </c>
      <c r="AR15" s="14" t="str">
        <f t="shared" ref="AR15:AR17" si="161">IF(U15=1,"Sangat tidak baik",
IF(U15=2,"Kurang Baik",
IF(U15=3,"Cukup",
IF(U15=4,"Baik",
IF(U15=5,"Sangat baik","")))))</f>
        <v>Kurang Baik</v>
      </c>
      <c r="AU15" s="14" t="s">
        <v>101</v>
      </c>
      <c r="AV15" s="14" t="str">
        <f>IF(Y15="Sangat Tidak Baik","STB",
IF(Y15="Tidak Baik","TB",
IF(Y15="Cukup","C",
IF(Y15="Baik","B",
IF(Y15="Sangat Baik","SB","")))))</f>
        <v>C</v>
      </c>
      <c r="AW15" s="14" t="s">
        <v>105</v>
      </c>
      <c r="AX15" s="14" t="str">
        <f t="shared" si="36"/>
        <v>B</v>
      </c>
      <c r="AY15" s="14" t="s">
        <v>106</v>
      </c>
      <c r="AZ15" s="14" t="str">
        <f t="shared" si="37"/>
        <v>SB</v>
      </c>
      <c r="BA15" s="14" t="s">
        <v>107</v>
      </c>
      <c r="BB15" s="14" t="str">
        <f t="shared" si="38"/>
        <v>B</v>
      </c>
      <c r="BC15" s="14" t="s">
        <v>106</v>
      </c>
      <c r="BD15" s="14" t="s">
        <v>101</v>
      </c>
      <c r="BE15" s="14" t="str">
        <f t="shared" si="39"/>
        <v>SB</v>
      </c>
      <c r="BF15" s="14" t="s">
        <v>107</v>
      </c>
      <c r="BG15" s="14" t="str">
        <f t="shared" si="40"/>
        <v>B</v>
      </c>
      <c r="BH15" s="14" t="s">
        <v>106</v>
      </c>
      <c r="BI15" s="14" t="str">
        <f t="shared" si="13"/>
        <v>SB</v>
      </c>
      <c r="BJ15" s="14" t="s">
        <v>107</v>
      </c>
      <c r="BK15" s="14" t="str">
        <f t="shared" si="41"/>
        <v>B</v>
      </c>
      <c r="BL15" s="14" t="s">
        <v>106</v>
      </c>
      <c r="BM15" s="14" t="s">
        <v>101</v>
      </c>
      <c r="BN15" s="14" t="str">
        <f t="shared" si="42"/>
        <v>B</v>
      </c>
      <c r="BO15" s="14" t="s">
        <v>106</v>
      </c>
      <c r="BP15" s="14" t="str">
        <f t="shared" si="43"/>
        <v>C</v>
      </c>
      <c r="BQ15" s="14" t="s">
        <v>105</v>
      </c>
      <c r="BR15" s="14" t="str">
        <f t="shared" si="44"/>
        <v>B</v>
      </c>
      <c r="BS15" s="14" t="s">
        <v>106</v>
      </c>
      <c r="BT15" s="14" t="str">
        <f t="shared" si="45"/>
        <v>SB</v>
      </c>
      <c r="BU15" s="14" t="s">
        <v>107</v>
      </c>
      <c r="BV15" s="14" t="s">
        <v>101</v>
      </c>
      <c r="BW15" s="14" t="str">
        <f t="shared" si="46"/>
        <v>SB</v>
      </c>
      <c r="BX15" s="14" t="s">
        <v>107</v>
      </c>
      <c r="BY15" s="14" t="str">
        <f t="shared" si="47"/>
        <v>C</v>
      </c>
      <c r="BZ15" s="14" t="s">
        <v>105</v>
      </c>
      <c r="CA15" s="14" t="str">
        <f t="shared" si="48"/>
        <v>SB</v>
      </c>
      <c r="CB15" s="14" t="s">
        <v>107</v>
      </c>
      <c r="CC15" s="14" t="str">
        <f t="shared" si="49"/>
        <v>SB</v>
      </c>
      <c r="CD15" s="14" t="s">
        <v>107</v>
      </c>
      <c r="CE15" s="14" t="s">
        <v>101</v>
      </c>
      <c r="CF15" s="14" t="str">
        <f t="shared" si="50"/>
        <v>KB</v>
      </c>
      <c r="CG15" s="14" t="s">
        <v>109</v>
      </c>
      <c r="CH15" s="14" t="str">
        <f t="shared" si="51"/>
        <v>KB</v>
      </c>
      <c r="CI15" s="14" t="s">
        <v>109</v>
      </c>
      <c r="CJ15" s="14" t="str">
        <f t="shared" si="52"/>
        <v>STB</v>
      </c>
      <c r="CK15" s="14" t="s">
        <v>108</v>
      </c>
      <c r="CL15" s="14" t="str">
        <f t="shared" si="53"/>
        <v>KB</v>
      </c>
      <c r="CM15" s="14" t="s">
        <v>109</v>
      </c>
      <c r="CO15" s="14" t="s">
        <v>101</v>
      </c>
      <c r="CP15" s="14" t="str">
        <f t="shared" si="54"/>
        <v>0,5</v>
      </c>
      <c r="CQ15" s="14" t="str">
        <f t="shared" si="55"/>
        <v>0,45</v>
      </c>
      <c r="CR15" s="14" t="str">
        <f t="shared" si="14"/>
        <v>0,7</v>
      </c>
      <c r="CS15" s="14" t="str">
        <f t="shared" si="56"/>
        <v>0,25</v>
      </c>
      <c r="CT15" s="14" t="str">
        <f t="shared" si="57"/>
        <v>0,8</v>
      </c>
      <c r="CU15" s="14" t="str">
        <f t="shared" si="58"/>
        <v>0,15</v>
      </c>
      <c r="CV15" s="14" t="str">
        <f t="shared" si="59"/>
        <v>0,7</v>
      </c>
      <c r="CW15" s="14" t="str">
        <f t="shared" si="60"/>
        <v>0,25</v>
      </c>
      <c r="CY15" s="14" t="str">
        <f t="shared" si="61"/>
        <v>0,8</v>
      </c>
      <c r="CZ15" s="14" t="str">
        <f t="shared" si="62"/>
        <v>0,15</v>
      </c>
      <c r="DA15" s="14" t="str">
        <f t="shared" si="63"/>
        <v>0,7</v>
      </c>
      <c r="DB15" s="14" t="str">
        <f t="shared" si="64"/>
        <v>0,25</v>
      </c>
      <c r="DC15" s="14" t="str">
        <f t="shared" si="65"/>
        <v>0,8</v>
      </c>
      <c r="DD15" s="14" t="str">
        <f t="shared" si="66"/>
        <v>0,15</v>
      </c>
      <c r="DE15" s="14" t="str">
        <f t="shared" si="67"/>
        <v>0,7</v>
      </c>
      <c r="DF15" s="14" t="str">
        <f t="shared" si="68"/>
        <v>0,25</v>
      </c>
      <c r="DH15" s="14" t="str">
        <f t="shared" si="69"/>
        <v>0,7</v>
      </c>
      <c r="DI15" s="14" t="str">
        <f t="shared" si="70"/>
        <v>0,25</v>
      </c>
      <c r="DJ15" s="14" t="str">
        <f t="shared" si="71"/>
        <v>0,5</v>
      </c>
      <c r="DK15" s="14" t="str">
        <f t="shared" si="72"/>
        <v>0,45</v>
      </c>
      <c r="DL15" s="14" t="str">
        <f t="shared" si="73"/>
        <v>0,7</v>
      </c>
      <c r="DM15" s="14" t="str">
        <f t="shared" si="74"/>
        <v>0,25</v>
      </c>
      <c r="DN15" s="14" t="str">
        <f t="shared" si="75"/>
        <v>0,8</v>
      </c>
      <c r="DO15" s="14" t="str">
        <f t="shared" si="76"/>
        <v>0,15</v>
      </c>
      <c r="DQ15" s="14" t="str">
        <f t="shared" si="77"/>
        <v>0,8</v>
      </c>
      <c r="DR15" s="14" t="str">
        <f t="shared" si="78"/>
        <v>0,15</v>
      </c>
      <c r="DS15" s="14" t="str">
        <f t="shared" si="79"/>
        <v>0,5</v>
      </c>
      <c r="DT15" s="14" t="str">
        <f t="shared" si="80"/>
        <v>0,45</v>
      </c>
      <c r="DU15" s="14" t="str">
        <f t="shared" si="81"/>
        <v>0,8</v>
      </c>
      <c r="DV15" s="14" t="str">
        <f t="shared" si="82"/>
        <v>0,15</v>
      </c>
      <c r="DW15" s="14" t="str">
        <f t="shared" si="83"/>
        <v>0,8</v>
      </c>
      <c r="DX15" s="14" t="str">
        <f t="shared" si="84"/>
        <v>0,15</v>
      </c>
      <c r="DZ15" s="14" t="str">
        <f t="shared" si="85"/>
        <v>0,3</v>
      </c>
      <c r="EA15" s="14" t="str">
        <f t="shared" si="86"/>
        <v>0,65</v>
      </c>
      <c r="EB15" s="14" t="str">
        <f t="shared" si="87"/>
        <v>0,3</v>
      </c>
      <c r="EC15" s="14" t="str">
        <f t="shared" si="88"/>
        <v>0,65</v>
      </c>
      <c r="ED15" s="14" t="str">
        <f t="shared" si="89"/>
        <v>0,2</v>
      </c>
      <c r="EE15" s="14" t="str">
        <f t="shared" si="90"/>
        <v>0,75</v>
      </c>
      <c r="EF15" s="14" t="str">
        <f t="shared" si="91"/>
        <v>0,3</v>
      </c>
      <c r="EG15" s="14" t="str">
        <f t="shared" si="92"/>
        <v>0,65</v>
      </c>
    </row>
    <row r="16" spans="1:137" x14ac:dyDescent="0.25">
      <c r="A16" s="14" t="s">
        <v>102</v>
      </c>
      <c r="B16" s="14">
        <v>4</v>
      </c>
      <c r="C16" s="14">
        <v>4</v>
      </c>
      <c r="D16" s="14">
        <v>5</v>
      </c>
      <c r="E16" s="14">
        <v>4</v>
      </c>
      <c r="F16" s="14">
        <v>4</v>
      </c>
      <c r="G16" s="14">
        <v>5</v>
      </c>
      <c r="H16" s="14">
        <v>5</v>
      </c>
      <c r="I16" s="14">
        <v>5</v>
      </c>
      <c r="J16" s="14">
        <v>5</v>
      </c>
      <c r="K16" s="14">
        <v>5</v>
      </c>
      <c r="L16" s="14">
        <v>5</v>
      </c>
      <c r="M16" s="14">
        <v>5</v>
      </c>
      <c r="N16" s="14">
        <v>4</v>
      </c>
      <c r="O16" s="14">
        <v>4</v>
      </c>
      <c r="P16" s="14">
        <v>4</v>
      </c>
      <c r="Q16" s="14">
        <v>5</v>
      </c>
      <c r="R16" s="14">
        <v>2</v>
      </c>
      <c r="S16" s="14">
        <v>2</v>
      </c>
      <c r="T16" s="14">
        <v>1</v>
      </c>
      <c r="U16" s="14">
        <v>3</v>
      </c>
      <c r="X16" s="14" t="s">
        <v>102</v>
      </c>
      <c r="Y16" s="14" t="str">
        <f t="shared" si="142"/>
        <v>Baik</v>
      </c>
      <c r="Z16" s="14" t="str">
        <f t="shared" si="143"/>
        <v>Baik</v>
      </c>
      <c r="AA16" s="14" t="str">
        <f t="shared" si="144"/>
        <v>Sangat baik</v>
      </c>
      <c r="AB16" s="14" t="str">
        <f t="shared" si="145"/>
        <v>Baik</v>
      </c>
      <c r="AC16" s="14" t="str">
        <f t="shared" si="146"/>
        <v>Baik</v>
      </c>
      <c r="AD16" s="14" t="str">
        <f t="shared" si="147"/>
        <v>Sangat baik</v>
      </c>
      <c r="AE16" s="14" t="str">
        <f t="shared" si="148"/>
        <v>Sangat baik</v>
      </c>
      <c r="AF16" s="14" t="str">
        <f t="shared" si="149"/>
        <v>Sangat baik</v>
      </c>
      <c r="AG16" s="14" t="str">
        <f t="shared" si="150"/>
        <v>Sangat baik</v>
      </c>
      <c r="AH16" s="14" t="str">
        <f t="shared" si="151"/>
        <v>Sangat baik</v>
      </c>
      <c r="AI16" s="14" t="str">
        <f t="shared" si="152"/>
        <v>Sangat baik</v>
      </c>
      <c r="AJ16" s="14" t="str">
        <f t="shared" si="153"/>
        <v>Sangat baik</v>
      </c>
      <c r="AK16" s="14" t="str">
        <f t="shared" si="154"/>
        <v>Baik</v>
      </c>
      <c r="AL16" s="14" t="str">
        <f t="shared" si="155"/>
        <v>Baik</v>
      </c>
      <c r="AM16" s="14" t="str">
        <f t="shared" si="156"/>
        <v>Baik</v>
      </c>
      <c r="AN16" s="14" t="str">
        <f t="shared" si="157"/>
        <v>Sangat baik</v>
      </c>
      <c r="AO16" s="14" t="str">
        <f t="shared" si="158"/>
        <v>Kurang Baik</v>
      </c>
      <c r="AP16" s="14" t="str">
        <f t="shared" si="159"/>
        <v>Kurang Baik</v>
      </c>
      <c r="AQ16" s="14" t="str">
        <f t="shared" si="160"/>
        <v>Sangat tidak baik</v>
      </c>
      <c r="AR16" s="14" t="str">
        <f t="shared" si="161"/>
        <v>Cukup</v>
      </c>
      <c r="AU16" s="14" t="s">
        <v>102</v>
      </c>
      <c r="AV16" s="14" t="str">
        <f t="shared" ref="AV16:AV17" si="162">IF(Y16="Sangat Tidak Baik","STB",
IF(Y16="Tidak Baik","TB",
IF(Y16="Cukup","C",
IF(Y16="Baik","B",
IF(Y16="Sangat Baik","SB","")))))</f>
        <v>B</v>
      </c>
      <c r="AW16" s="14" t="s">
        <v>106</v>
      </c>
      <c r="AX16" s="14" t="str">
        <f t="shared" si="36"/>
        <v>B</v>
      </c>
      <c r="AY16" s="14" t="s">
        <v>106</v>
      </c>
      <c r="AZ16" s="14" t="str">
        <f t="shared" si="37"/>
        <v>SB</v>
      </c>
      <c r="BA16" s="14" t="s">
        <v>107</v>
      </c>
      <c r="BB16" s="14" t="str">
        <f t="shared" si="38"/>
        <v>B</v>
      </c>
      <c r="BC16" s="14" t="s">
        <v>106</v>
      </c>
      <c r="BD16" s="14" t="s">
        <v>102</v>
      </c>
      <c r="BE16" s="14" t="str">
        <f t="shared" si="39"/>
        <v>B</v>
      </c>
      <c r="BF16" s="14" t="s">
        <v>106</v>
      </c>
      <c r="BG16" s="14" t="str">
        <f t="shared" si="40"/>
        <v>SB</v>
      </c>
      <c r="BH16" s="14" t="s">
        <v>107</v>
      </c>
      <c r="BI16" s="14" t="str">
        <f t="shared" si="13"/>
        <v>SB</v>
      </c>
      <c r="BJ16" s="14" t="s">
        <v>107</v>
      </c>
      <c r="BK16" s="14" t="str">
        <f t="shared" si="41"/>
        <v>SB</v>
      </c>
      <c r="BL16" s="14" t="s">
        <v>107</v>
      </c>
      <c r="BM16" s="14" t="s">
        <v>102</v>
      </c>
      <c r="BN16" s="14" t="str">
        <f t="shared" si="42"/>
        <v>SB</v>
      </c>
      <c r="BO16" s="14" t="s">
        <v>107</v>
      </c>
      <c r="BP16" s="14" t="str">
        <f t="shared" si="43"/>
        <v>SB</v>
      </c>
      <c r="BQ16" s="14" t="s">
        <v>107</v>
      </c>
      <c r="BR16" s="14" t="str">
        <f t="shared" si="44"/>
        <v>SB</v>
      </c>
      <c r="BS16" s="14" t="s">
        <v>107</v>
      </c>
      <c r="BT16" s="14" t="str">
        <f t="shared" si="45"/>
        <v>SB</v>
      </c>
      <c r="BU16" s="14" t="s">
        <v>107</v>
      </c>
      <c r="BV16" s="14" t="s">
        <v>102</v>
      </c>
      <c r="BW16" s="14" t="str">
        <f t="shared" si="46"/>
        <v>B</v>
      </c>
      <c r="BX16" s="14" t="s">
        <v>106</v>
      </c>
      <c r="BY16" s="14" t="str">
        <f t="shared" si="47"/>
        <v>B</v>
      </c>
      <c r="BZ16" s="14" t="s">
        <v>106</v>
      </c>
      <c r="CA16" s="14" t="str">
        <f t="shared" si="48"/>
        <v>B</v>
      </c>
      <c r="CB16" s="14" t="s">
        <v>106</v>
      </c>
      <c r="CC16" s="14" t="str">
        <f t="shared" si="49"/>
        <v>SB</v>
      </c>
      <c r="CD16" s="14" t="s">
        <v>107</v>
      </c>
      <c r="CE16" s="14" t="s">
        <v>102</v>
      </c>
      <c r="CF16" s="14" t="str">
        <f t="shared" si="50"/>
        <v>KB</v>
      </c>
      <c r="CG16" s="14" t="s">
        <v>109</v>
      </c>
      <c r="CH16" s="14" t="str">
        <f t="shared" si="51"/>
        <v>KB</v>
      </c>
      <c r="CI16" s="14" t="s">
        <v>109</v>
      </c>
      <c r="CJ16" s="14" t="str">
        <f t="shared" si="52"/>
        <v>STB</v>
      </c>
      <c r="CK16" s="14" t="s">
        <v>108</v>
      </c>
      <c r="CL16" s="14" t="str">
        <f t="shared" si="53"/>
        <v>C</v>
      </c>
      <c r="CM16" s="14" t="s">
        <v>105</v>
      </c>
      <c r="CO16" s="14" t="s">
        <v>102</v>
      </c>
      <c r="CP16" s="14" t="str">
        <f t="shared" si="54"/>
        <v>0,7</v>
      </c>
      <c r="CQ16" s="14" t="str">
        <f t="shared" si="55"/>
        <v>0,25</v>
      </c>
      <c r="CR16" s="14" t="str">
        <f t="shared" si="14"/>
        <v>0,7</v>
      </c>
      <c r="CS16" s="14" t="str">
        <f t="shared" si="56"/>
        <v>0,25</v>
      </c>
      <c r="CT16" s="14" t="str">
        <f t="shared" si="57"/>
        <v>0,8</v>
      </c>
      <c r="CU16" s="14" t="str">
        <f t="shared" si="58"/>
        <v>0,15</v>
      </c>
      <c r="CV16" s="14" t="str">
        <f t="shared" si="59"/>
        <v>0,7</v>
      </c>
      <c r="CW16" s="14" t="str">
        <f t="shared" si="60"/>
        <v>0,25</v>
      </c>
      <c r="CY16" s="14" t="str">
        <f t="shared" si="61"/>
        <v>0,7</v>
      </c>
      <c r="CZ16" s="14" t="str">
        <f t="shared" si="62"/>
        <v>0,25</v>
      </c>
      <c r="DA16" s="14" t="str">
        <f t="shared" si="63"/>
        <v>0,8</v>
      </c>
      <c r="DB16" s="14" t="str">
        <f t="shared" si="64"/>
        <v>0,15</v>
      </c>
      <c r="DC16" s="14" t="str">
        <f t="shared" si="65"/>
        <v>0,8</v>
      </c>
      <c r="DD16" s="14" t="str">
        <f t="shared" si="66"/>
        <v>0,15</v>
      </c>
      <c r="DE16" s="14" t="str">
        <f t="shared" si="67"/>
        <v>0,8</v>
      </c>
      <c r="DF16" s="14" t="str">
        <f t="shared" si="68"/>
        <v>0,15</v>
      </c>
      <c r="DH16" s="14" t="str">
        <f t="shared" si="69"/>
        <v>0,8</v>
      </c>
      <c r="DI16" s="14" t="str">
        <f t="shared" si="70"/>
        <v>0,15</v>
      </c>
      <c r="DJ16" s="14" t="str">
        <f t="shared" si="71"/>
        <v>0,8</v>
      </c>
      <c r="DK16" s="14" t="str">
        <f t="shared" si="72"/>
        <v>0,15</v>
      </c>
      <c r="DL16" s="14" t="str">
        <f t="shared" si="73"/>
        <v>0,8</v>
      </c>
      <c r="DM16" s="14" t="str">
        <f t="shared" si="74"/>
        <v>0,15</v>
      </c>
      <c r="DN16" s="14" t="str">
        <f t="shared" si="75"/>
        <v>0,8</v>
      </c>
      <c r="DO16" s="14" t="str">
        <f t="shared" si="76"/>
        <v>0,15</v>
      </c>
      <c r="DQ16" s="14" t="str">
        <f t="shared" si="77"/>
        <v>0,7</v>
      </c>
      <c r="DR16" s="14" t="str">
        <f t="shared" si="78"/>
        <v>0,25</v>
      </c>
      <c r="DS16" s="14" t="str">
        <f t="shared" si="79"/>
        <v>0,7</v>
      </c>
      <c r="DT16" s="14" t="str">
        <f t="shared" si="80"/>
        <v>0,25</v>
      </c>
      <c r="DU16" s="14" t="str">
        <f t="shared" si="81"/>
        <v>0,7</v>
      </c>
      <c r="DV16" s="14" t="str">
        <f t="shared" si="82"/>
        <v>0,25</v>
      </c>
      <c r="DW16" s="14" t="str">
        <f t="shared" si="83"/>
        <v>0,8</v>
      </c>
      <c r="DX16" s="14" t="str">
        <f t="shared" si="84"/>
        <v>0,15</v>
      </c>
      <c r="DZ16" s="14" t="str">
        <f t="shared" si="85"/>
        <v>0,3</v>
      </c>
      <c r="EA16" s="14" t="str">
        <f t="shared" si="86"/>
        <v>0,65</v>
      </c>
      <c r="EB16" s="14" t="str">
        <f t="shared" si="87"/>
        <v>0,3</v>
      </c>
      <c r="EC16" s="14" t="str">
        <f t="shared" si="88"/>
        <v>0,65</v>
      </c>
      <c r="ED16" s="14" t="str">
        <f t="shared" si="89"/>
        <v>0,2</v>
      </c>
      <c r="EE16" s="14" t="str">
        <f t="shared" si="90"/>
        <v>0,75</v>
      </c>
      <c r="EF16" s="14" t="str">
        <f t="shared" si="91"/>
        <v>0,5</v>
      </c>
      <c r="EG16" s="14" t="str">
        <f t="shared" si="92"/>
        <v>0,45</v>
      </c>
    </row>
    <row r="17" spans="1:137" x14ac:dyDescent="0.25">
      <c r="A17" s="14" t="s">
        <v>103</v>
      </c>
      <c r="B17" s="14">
        <v>4</v>
      </c>
      <c r="C17" s="14">
        <v>4</v>
      </c>
      <c r="D17" s="14">
        <v>5</v>
      </c>
      <c r="E17" s="14">
        <v>4</v>
      </c>
      <c r="F17" s="14">
        <v>3</v>
      </c>
      <c r="G17" s="14">
        <v>4</v>
      </c>
      <c r="H17" s="14">
        <v>4</v>
      </c>
      <c r="I17" s="14">
        <v>3</v>
      </c>
      <c r="J17" s="14">
        <v>4</v>
      </c>
      <c r="K17" s="14">
        <v>4</v>
      </c>
      <c r="L17" s="14">
        <v>4</v>
      </c>
      <c r="M17" s="14">
        <v>5</v>
      </c>
      <c r="N17" s="14">
        <v>4</v>
      </c>
      <c r="O17" s="14">
        <v>4</v>
      </c>
      <c r="P17" s="14">
        <v>4</v>
      </c>
      <c r="Q17" s="14">
        <v>4</v>
      </c>
      <c r="R17" s="14">
        <v>2</v>
      </c>
      <c r="S17" s="14">
        <v>3</v>
      </c>
      <c r="T17" s="14">
        <v>2</v>
      </c>
      <c r="U17" s="14">
        <v>3</v>
      </c>
      <c r="X17" s="14" t="s">
        <v>103</v>
      </c>
      <c r="Y17" s="14" t="str">
        <f t="shared" si="142"/>
        <v>Baik</v>
      </c>
      <c r="Z17" s="14" t="str">
        <f t="shared" si="143"/>
        <v>Baik</v>
      </c>
      <c r="AA17" s="14" t="str">
        <f t="shared" si="144"/>
        <v>Sangat baik</v>
      </c>
      <c r="AB17" s="14" t="str">
        <f t="shared" si="145"/>
        <v>Baik</v>
      </c>
      <c r="AC17" s="14" t="str">
        <f t="shared" si="146"/>
        <v>Cukup</v>
      </c>
      <c r="AD17" s="14" t="str">
        <f>IF(G17=1,"Sangat tidak baik",
IF(G17=2,"Kurang Baik",
IF(G17=3,"Cukup",
IF(G17=4,"Baik",
IF(G17=5,"Sangat baik","")))))</f>
        <v>Baik</v>
      </c>
      <c r="AE17" s="14" t="str">
        <f t="shared" si="148"/>
        <v>Baik</v>
      </c>
      <c r="AF17" s="14" t="str">
        <f t="shared" si="149"/>
        <v>Cukup</v>
      </c>
      <c r="AG17" s="14" t="str">
        <f t="shared" si="150"/>
        <v>Baik</v>
      </c>
      <c r="AH17" s="14" t="str">
        <f t="shared" si="151"/>
        <v>Baik</v>
      </c>
      <c r="AI17" s="14" t="str">
        <f t="shared" si="152"/>
        <v>Baik</v>
      </c>
      <c r="AJ17" s="14" t="str">
        <f t="shared" si="153"/>
        <v>Sangat baik</v>
      </c>
      <c r="AK17" s="14" t="str">
        <f t="shared" si="154"/>
        <v>Baik</v>
      </c>
      <c r="AL17" s="14" t="str">
        <f t="shared" si="155"/>
        <v>Baik</v>
      </c>
      <c r="AM17" s="14" t="str">
        <f t="shared" si="156"/>
        <v>Baik</v>
      </c>
      <c r="AN17" s="14" t="str">
        <f t="shared" si="157"/>
        <v>Baik</v>
      </c>
      <c r="AO17" s="14" t="str">
        <f t="shared" si="158"/>
        <v>Kurang Baik</v>
      </c>
      <c r="AP17" s="14" t="str">
        <f t="shared" si="159"/>
        <v>Cukup</v>
      </c>
      <c r="AQ17" s="14" t="str">
        <f t="shared" si="160"/>
        <v>Kurang Baik</v>
      </c>
      <c r="AR17" s="14" t="str">
        <f t="shared" si="161"/>
        <v>Cukup</v>
      </c>
      <c r="AU17" s="14" t="s">
        <v>103</v>
      </c>
      <c r="AV17" s="14" t="str">
        <f t="shared" si="162"/>
        <v>B</v>
      </c>
      <c r="AW17" s="14" t="s">
        <v>106</v>
      </c>
      <c r="AX17" s="14" t="str">
        <f t="shared" si="36"/>
        <v>B</v>
      </c>
      <c r="AY17" s="14" t="s">
        <v>106</v>
      </c>
      <c r="AZ17" s="14" t="str">
        <f t="shared" si="37"/>
        <v>SB</v>
      </c>
      <c r="BA17" s="14" t="s">
        <v>107</v>
      </c>
      <c r="BB17" s="14" t="str">
        <f t="shared" si="38"/>
        <v>B</v>
      </c>
      <c r="BC17" s="14" t="s">
        <v>106</v>
      </c>
      <c r="BD17" s="14" t="s">
        <v>103</v>
      </c>
      <c r="BE17" s="14" t="str">
        <f t="shared" si="39"/>
        <v>C</v>
      </c>
      <c r="BF17" s="14" t="s">
        <v>105</v>
      </c>
      <c r="BG17" s="14" t="str">
        <f t="shared" si="40"/>
        <v>B</v>
      </c>
      <c r="BH17" s="14" t="s">
        <v>106</v>
      </c>
      <c r="BI17" s="14" t="str">
        <f t="shared" si="13"/>
        <v>B</v>
      </c>
      <c r="BJ17" s="14" t="s">
        <v>106</v>
      </c>
      <c r="BK17" s="14" t="str">
        <f t="shared" si="41"/>
        <v>C</v>
      </c>
      <c r="BL17" s="14" t="s">
        <v>105</v>
      </c>
      <c r="BM17" s="14" t="s">
        <v>103</v>
      </c>
      <c r="BN17" s="14" t="str">
        <f t="shared" si="42"/>
        <v>B</v>
      </c>
      <c r="BO17" s="14" t="s">
        <v>106</v>
      </c>
      <c r="BP17" s="14" t="str">
        <f t="shared" si="43"/>
        <v>B</v>
      </c>
      <c r="BQ17" s="14" t="s">
        <v>106</v>
      </c>
      <c r="BR17" s="14" t="str">
        <f t="shared" si="44"/>
        <v>B</v>
      </c>
      <c r="BS17" s="14" t="s">
        <v>106</v>
      </c>
      <c r="BT17" s="14" t="str">
        <f t="shared" si="45"/>
        <v>SB</v>
      </c>
      <c r="BU17" s="14" t="s">
        <v>107</v>
      </c>
      <c r="BV17" s="14" t="s">
        <v>103</v>
      </c>
      <c r="BW17" s="14" t="str">
        <f t="shared" si="46"/>
        <v>B</v>
      </c>
      <c r="BX17" s="14" t="s">
        <v>106</v>
      </c>
      <c r="BY17" s="14" t="str">
        <f t="shared" si="47"/>
        <v>B</v>
      </c>
      <c r="BZ17" s="14" t="s">
        <v>106</v>
      </c>
      <c r="CA17" s="14" t="str">
        <f t="shared" si="48"/>
        <v>B</v>
      </c>
      <c r="CB17" s="14" t="s">
        <v>106</v>
      </c>
      <c r="CC17" s="14" t="str">
        <f t="shared" si="49"/>
        <v>B</v>
      </c>
      <c r="CD17" s="14" t="s">
        <v>106</v>
      </c>
      <c r="CE17" s="14" t="s">
        <v>103</v>
      </c>
      <c r="CF17" s="14" t="str">
        <f t="shared" si="50"/>
        <v>KB</v>
      </c>
      <c r="CG17" s="14" t="s">
        <v>109</v>
      </c>
      <c r="CH17" s="14" t="str">
        <f t="shared" si="51"/>
        <v>C</v>
      </c>
      <c r="CI17" s="14" t="s">
        <v>105</v>
      </c>
      <c r="CJ17" s="14" t="str">
        <f t="shared" si="52"/>
        <v>KB</v>
      </c>
      <c r="CK17" s="14" t="s">
        <v>109</v>
      </c>
      <c r="CL17" s="14" t="str">
        <f t="shared" si="53"/>
        <v>C</v>
      </c>
      <c r="CM17" s="14" t="s">
        <v>105</v>
      </c>
      <c r="CO17" s="14" t="s">
        <v>103</v>
      </c>
      <c r="CP17" s="14" t="str">
        <f t="shared" si="54"/>
        <v>0,7</v>
      </c>
      <c r="CQ17" s="14" t="str">
        <f t="shared" si="55"/>
        <v>0,25</v>
      </c>
      <c r="CR17" s="14" t="str">
        <f t="shared" si="14"/>
        <v>0,7</v>
      </c>
      <c r="CS17" s="14" t="str">
        <f t="shared" si="56"/>
        <v>0,25</v>
      </c>
      <c r="CT17" s="14" t="str">
        <f t="shared" si="57"/>
        <v>0,8</v>
      </c>
      <c r="CU17" s="14" t="str">
        <f t="shared" si="58"/>
        <v>0,15</v>
      </c>
      <c r="CV17" s="14" t="str">
        <f t="shared" si="59"/>
        <v>0,7</v>
      </c>
      <c r="CW17" s="14" t="str">
        <f t="shared" si="60"/>
        <v>0,25</v>
      </c>
      <c r="CY17" s="14" t="str">
        <f t="shared" si="61"/>
        <v>0,5</v>
      </c>
      <c r="CZ17" s="14" t="str">
        <f t="shared" si="62"/>
        <v>0,45</v>
      </c>
      <c r="DA17" s="14" t="str">
        <f t="shared" si="63"/>
        <v>0,7</v>
      </c>
      <c r="DB17" s="14" t="str">
        <f t="shared" si="64"/>
        <v>0,25</v>
      </c>
      <c r="DC17" s="14" t="str">
        <f t="shared" si="65"/>
        <v>0,7</v>
      </c>
      <c r="DD17" s="14" t="str">
        <f t="shared" si="66"/>
        <v>0,25</v>
      </c>
      <c r="DE17" s="14" t="str">
        <f t="shared" si="67"/>
        <v>0,5</v>
      </c>
      <c r="DF17" s="14" t="str">
        <f t="shared" si="68"/>
        <v>0,45</v>
      </c>
      <c r="DH17" s="14" t="str">
        <f t="shared" si="69"/>
        <v>0,7</v>
      </c>
      <c r="DI17" s="14" t="str">
        <f t="shared" si="70"/>
        <v>0,25</v>
      </c>
      <c r="DJ17" s="14" t="str">
        <f t="shared" si="71"/>
        <v>0,7</v>
      </c>
      <c r="DK17" s="14" t="str">
        <f t="shared" si="72"/>
        <v>0,25</v>
      </c>
      <c r="DL17" s="14" t="str">
        <f t="shared" si="73"/>
        <v>0,7</v>
      </c>
      <c r="DM17" s="14" t="str">
        <f t="shared" si="74"/>
        <v>0,25</v>
      </c>
      <c r="DN17" s="14" t="str">
        <f t="shared" si="75"/>
        <v>0,8</v>
      </c>
      <c r="DO17" s="14" t="str">
        <f t="shared" si="76"/>
        <v>0,15</v>
      </c>
      <c r="DQ17" s="14" t="str">
        <f t="shared" si="77"/>
        <v>0,7</v>
      </c>
      <c r="DR17" s="14" t="str">
        <f t="shared" si="78"/>
        <v>0,25</v>
      </c>
      <c r="DS17" s="14" t="str">
        <f t="shared" si="79"/>
        <v>0,7</v>
      </c>
      <c r="DT17" s="14" t="str">
        <f t="shared" si="80"/>
        <v>0,25</v>
      </c>
      <c r="DU17" s="14" t="str">
        <f t="shared" si="81"/>
        <v>0,7</v>
      </c>
      <c r="DV17" s="14" t="str">
        <f t="shared" si="82"/>
        <v>0,25</v>
      </c>
      <c r="DW17" s="14" t="str">
        <f t="shared" si="83"/>
        <v>0,7</v>
      </c>
      <c r="DX17" s="14" t="str">
        <f t="shared" si="84"/>
        <v>0,25</v>
      </c>
      <c r="DZ17" s="14" t="str">
        <f t="shared" si="85"/>
        <v>0,3</v>
      </c>
      <c r="EA17" s="14" t="str">
        <f t="shared" si="86"/>
        <v>0,65</v>
      </c>
      <c r="EB17" s="14" t="str">
        <f t="shared" si="87"/>
        <v>0,5</v>
      </c>
      <c r="EC17" s="14" t="str">
        <f t="shared" si="88"/>
        <v>0,45</v>
      </c>
      <c r="ED17" s="14" t="str">
        <f t="shared" si="89"/>
        <v>0,3</v>
      </c>
      <c r="EE17" s="14" t="str">
        <f t="shared" si="90"/>
        <v>0,65</v>
      </c>
      <c r="EF17" s="14" t="str">
        <f t="shared" si="91"/>
        <v>0,5</v>
      </c>
      <c r="EG17" s="14" t="str">
        <f t="shared" si="92"/>
        <v>0,45</v>
      </c>
    </row>
    <row r="18" spans="1:137" x14ac:dyDescent="0.25">
      <c r="AX18" s="14" t="str">
        <f t="shared" si="36"/>
        <v/>
      </c>
      <c r="AY18" s="14" t="s">
        <v>110</v>
      </c>
      <c r="AZ18" s="14" t="str">
        <f t="shared" si="37"/>
        <v/>
      </c>
      <c r="BA18" s="14" t="s">
        <v>110</v>
      </c>
      <c r="BB18" s="14" t="str">
        <f t="shared" si="38"/>
        <v/>
      </c>
      <c r="BC18" s="14" t="s">
        <v>110</v>
      </c>
      <c r="BE18" s="14" t="str">
        <f t="shared" si="39"/>
        <v/>
      </c>
      <c r="BF18" s="14" t="s">
        <v>110</v>
      </c>
      <c r="BG18" s="14" t="str">
        <f t="shared" si="40"/>
        <v/>
      </c>
      <c r="BH18" s="14" t="s">
        <v>110</v>
      </c>
      <c r="BI18" s="14" t="str">
        <f t="shared" si="13"/>
        <v/>
      </c>
      <c r="BJ18" s="14" t="s">
        <v>110</v>
      </c>
      <c r="BK18" s="14" t="str">
        <f t="shared" si="41"/>
        <v/>
      </c>
      <c r="BL18" s="14" t="s">
        <v>110</v>
      </c>
      <c r="BN18" s="14" t="str">
        <f t="shared" si="42"/>
        <v/>
      </c>
      <c r="BO18" s="14" t="s">
        <v>110</v>
      </c>
      <c r="BP18" s="14" t="str">
        <f t="shared" si="43"/>
        <v/>
      </c>
      <c r="BQ18" s="14" t="s">
        <v>110</v>
      </c>
      <c r="BR18" s="14" t="str">
        <f t="shared" si="44"/>
        <v/>
      </c>
      <c r="BS18" s="14" t="s">
        <v>110</v>
      </c>
      <c r="BT18" s="14" t="str">
        <f t="shared" si="45"/>
        <v/>
      </c>
      <c r="BU18" s="14" t="s">
        <v>110</v>
      </c>
      <c r="BW18" s="14" t="str">
        <f t="shared" si="46"/>
        <v/>
      </c>
      <c r="BX18" s="14" t="s">
        <v>110</v>
      </c>
      <c r="BY18" s="14" t="str">
        <f t="shared" si="47"/>
        <v/>
      </c>
      <c r="BZ18" s="14" t="s">
        <v>110</v>
      </c>
      <c r="CA18" s="14" t="str">
        <f t="shared" si="48"/>
        <v/>
      </c>
      <c r="CB18" s="14" t="s">
        <v>110</v>
      </c>
      <c r="CC18" s="14" t="str">
        <f t="shared" si="49"/>
        <v/>
      </c>
      <c r="CD18" s="14" t="s">
        <v>110</v>
      </c>
      <c r="CF18" s="14" t="str">
        <f t="shared" si="50"/>
        <v/>
      </c>
      <c r="CG18" s="14" t="s">
        <v>110</v>
      </c>
      <c r="CH18" s="14" t="str">
        <f t="shared" si="51"/>
        <v/>
      </c>
      <c r="CI18" s="14" t="s">
        <v>110</v>
      </c>
      <c r="CJ18" s="14" t="str">
        <f t="shared" si="52"/>
        <v/>
      </c>
      <c r="CK18" s="14" t="s">
        <v>110</v>
      </c>
      <c r="CL18" s="14" t="str">
        <f t="shared" si="53"/>
        <v/>
      </c>
      <c r="CM18" s="14" t="s">
        <v>110</v>
      </c>
      <c r="CP18" s="14" t="str">
        <f t="shared" si="54"/>
        <v/>
      </c>
      <c r="CQ18" s="14" t="str">
        <f t="shared" si="55"/>
        <v/>
      </c>
      <c r="CR18" s="14" t="str">
        <f t="shared" si="14"/>
        <v/>
      </c>
      <c r="CS18" s="14" t="str">
        <f t="shared" si="56"/>
        <v/>
      </c>
      <c r="CT18" s="14" t="str">
        <f t="shared" si="57"/>
        <v/>
      </c>
      <c r="CU18" s="14" t="str">
        <f t="shared" si="58"/>
        <v/>
      </c>
      <c r="CV18" s="14" t="str">
        <f t="shared" si="59"/>
        <v/>
      </c>
      <c r="CW18" s="14" t="str">
        <f t="shared" si="60"/>
        <v/>
      </c>
      <c r="CY18" s="14" t="str">
        <f t="shared" si="61"/>
        <v/>
      </c>
      <c r="CZ18" s="14" t="str">
        <f t="shared" si="62"/>
        <v/>
      </c>
      <c r="DA18" s="14" t="str">
        <f t="shared" si="63"/>
        <v/>
      </c>
      <c r="DB18" s="14" t="str">
        <f t="shared" si="64"/>
        <v/>
      </c>
      <c r="DC18" s="14" t="str">
        <f t="shared" si="65"/>
        <v/>
      </c>
      <c r="DD18" s="14" t="str">
        <f t="shared" si="66"/>
        <v/>
      </c>
      <c r="DE18" s="14" t="str">
        <f t="shared" si="67"/>
        <v/>
      </c>
      <c r="DF18" s="14" t="str">
        <f t="shared" si="68"/>
        <v/>
      </c>
      <c r="DH18" s="14" t="str">
        <f t="shared" si="69"/>
        <v/>
      </c>
      <c r="DI18" s="14" t="str">
        <f t="shared" si="70"/>
        <v/>
      </c>
      <c r="DJ18" s="14" t="str">
        <f t="shared" si="71"/>
        <v/>
      </c>
      <c r="DK18" s="14" t="str">
        <f t="shared" si="72"/>
        <v/>
      </c>
      <c r="DL18" s="14" t="str">
        <f t="shared" si="73"/>
        <v/>
      </c>
      <c r="DM18" s="14" t="str">
        <f t="shared" si="74"/>
        <v/>
      </c>
      <c r="DN18" s="14" t="str">
        <f t="shared" si="75"/>
        <v/>
      </c>
      <c r="DO18" s="14" t="str">
        <f t="shared" si="76"/>
        <v/>
      </c>
      <c r="DQ18" s="14" t="str">
        <f t="shared" si="77"/>
        <v/>
      </c>
      <c r="DR18" s="14" t="str">
        <f t="shared" si="78"/>
        <v/>
      </c>
      <c r="DS18" s="14" t="str">
        <f t="shared" si="79"/>
        <v/>
      </c>
      <c r="DT18" s="14" t="str">
        <f t="shared" si="80"/>
        <v/>
      </c>
      <c r="DU18" s="14" t="str">
        <f t="shared" si="81"/>
        <v/>
      </c>
      <c r="DV18" s="14" t="str">
        <f t="shared" si="82"/>
        <v/>
      </c>
      <c r="DW18" s="14" t="str">
        <f t="shared" si="83"/>
        <v/>
      </c>
      <c r="DX18" s="14" t="str">
        <f t="shared" si="84"/>
        <v/>
      </c>
      <c r="DZ18" s="14" t="str">
        <f t="shared" si="85"/>
        <v/>
      </c>
      <c r="EA18" s="14" t="str">
        <f t="shared" si="86"/>
        <v/>
      </c>
      <c r="EB18" s="14" t="str">
        <f t="shared" si="87"/>
        <v/>
      </c>
      <c r="EC18" s="14" t="str">
        <f t="shared" si="88"/>
        <v/>
      </c>
      <c r="ED18" s="14" t="str">
        <f t="shared" si="89"/>
        <v/>
      </c>
      <c r="EE18" s="14" t="str">
        <f t="shared" si="90"/>
        <v/>
      </c>
      <c r="EF18" s="14" t="str">
        <f t="shared" si="91"/>
        <v/>
      </c>
      <c r="EG18" s="14" t="str">
        <f t="shared" si="92"/>
        <v/>
      </c>
    </row>
    <row r="19" spans="1:137" x14ac:dyDescent="0.25">
      <c r="B19" s="14" t="s">
        <v>77</v>
      </c>
      <c r="F19" s="14" t="s">
        <v>78</v>
      </c>
      <c r="J19" s="14" t="s">
        <v>79</v>
      </c>
      <c r="N19" s="14" t="s">
        <v>80</v>
      </c>
      <c r="R19" s="14" t="s">
        <v>81</v>
      </c>
      <c r="Y19" s="14" t="s">
        <v>77</v>
      </c>
      <c r="AC19" s="14" t="s">
        <v>78</v>
      </c>
      <c r="AG19" s="14" t="s">
        <v>79</v>
      </c>
      <c r="AK19" s="14" t="s">
        <v>80</v>
      </c>
      <c r="AO19" s="14" t="s">
        <v>81</v>
      </c>
      <c r="AV19" s="14" t="s">
        <v>77</v>
      </c>
      <c r="AX19" s="14" t="str">
        <f t="shared" si="36"/>
        <v/>
      </c>
      <c r="AY19" s="14" t="s">
        <v>110</v>
      </c>
      <c r="AZ19" s="14" t="str">
        <f t="shared" si="37"/>
        <v/>
      </c>
      <c r="BA19" s="14" t="s">
        <v>110</v>
      </c>
      <c r="BB19" s="14" t="str">
        <f t="shared" si="38"/>
        <v/>
      </c>
      <c r="BC19" s="14" t="s">
        <v>110</v>
      </c>
      <c r="BE19" s="14" t="s">
        <v>78</v>
      </c>
      <c r="BF19" s="14" t="s">
        <v>110</v>
      </c>
      <c r="BG19" s="14" t="str">
        <f t="shared" si="40"/>
        <v/>
      </c>
      <c r="BH19" s="14" t="s">
        <v>110</v>
      </c>
      <c r="BI19" s="14" t="str">
        <f t="shared" si="13"/>
        <v/>
      </c>
      <c r="BJ19" s="14" t="s">
        <v>110</v>
      </c>
      <c r="BK19" s="14" t="str">
        <f t="shared" si="41"/>
        <v/>
      </c>
      <c r="BL19" s="14" t="s">
        <v>110</v>
      </c>
      <c r="BN19" s="14" t="s">
        <v>79</v>
      </c>
      <c r="BO19" s="14" t="s">
        <v>110</v>
      </c>
      <c r="BP19" s="14" t="str">
        <f t="shared" si="43"/>
        <v/>
      </c>
      <c r="BQ19" s="14" t="s">
        <v>110</v>
      </c>
      <c r="BR19" s="14" t="str">
        <f t="shared" si="44"/>
        <v/>
      </c>
      <c r="BS19" s="14" t="s">
        <v>110</v>
      </c>
      <c r="BT19" s="14" t="str">
        <f t="shared" si="45"/>
        <v/>
      </c>
      <c r="BU19" s="14" t="s">
        <v>110</v>
      </c>
      <c r="BW19" s="14" t="s">
        <v>80</v>
      </c>
      <c r="BX19" s="14" t="s">
        <v>110</v>
      </c>
      <c r="BY19" s="14" t="str">
        <f t="shared" si="47"/>
        <v/>
      </c>
      <c r="BZ19" s="14" t="s">
        <v>110</v>
      </c>
      <c r="CA19" s="14" t="str">
        <f t="shared" si="48"/>
        <v/>
      </c>
      <c r="CB19" s="14" t="s">
        <v>110</v>
      </c>
      <c r="CC19" s="14" t="str">
        <f t="shared" si="49"/>
        <v/>
      </c>
      <c r="CD19" s="14" t="s">
        <v>110</v>
      </c>
      <c r="CF19" s="14" t="s">
        <v>81</v>
      </c>
      <c r="CG19" s="14" t="s">
        <v>110</v>
      </c>
      <c r="CH19" s="14" t="str">
        <f t="shared" si="51"/>
        <v/>
      </c>
      <c r="CI19" s="14" t="s">
        <v>110</v>
      </c>
      <c r="CJ19" s="14" t="str">
        <f t="shared" si="52"/>
        <v/>
      </c>
      <c r="CK19" s="14" t="s">
        <v>110</v>
      </c>
      <c r="CL19" s="14" t="str">
        <f t="shared" si="53"/>
        <v/>
      </c>
      <c r="CM19" s="14" t="s">
        <v>110</v>
      </c>
      <c r="CP19" s="14" t="s">
        <v>77</v>
      </c>
      <c r="CR19" s="14" t="str">
        <f t="shared" ref="CR19" si="163">IF(BT19="Sangat Tidak Baik","STB",
IF(BT19="Tidak Baik","TB",
IF(BT19="Cukup","C",
IF(BT19="Baik","B",
IF(BT19="Sangat Baik","SB","")))))</f>
        <v/>
      </c>
      <c r="CS19" s="14" t="s">
        <v>110</v>
      </c>
      <c r="CT19" s="14" t="str">
        <f t="shared" ref="CT19" si="164">IF(BU19="Sangat Tidak Baik","STB",
IF(BU19="Tidak Baik","TB",
IF(BU19="Cukup","C",
IF( BU19="Baik","B",
IF(BU19="Sangat Baik","SB","")))))</f>
        <v/>
      </c>
      <c r="CU19" s="14" t="s">
        <v>110</v>
      </c>
      <c r="CV19" s="14" t="str">
        <f t="shared" ref="CV19" si="165">IF(BV19="Sangat Tidak Baik","STB",
IF(BV19="Kurang Baik","KB",
IF(BV19="Cukup","C",
IF(BV19="Baik","B",
IF(BV19="Sangat Baik","SB","")))))</f>
        <v/>
      </c>
      <c r="CW19" s="14" t="s">
        <v>110</v>
      </c>
      <c r="CY19" s="14" t="s">
        <v>78</v>
      </c>
      <c r="CZ19" s="14" t="s">
        <v>110</v>
      </c>
      <c r="DA19" s="14" t="str">
        <f t="shared" ref="DA19" si="166">IF(BX19="Sangat Tidak Baik","STB",
IF(BX19="Kurang Baik","KB",
IF(BX19="Cukup","C",
IF(BX19="Baik","B",
IF(BX19="Sangat Baik","SB","")))))</f>
        <v/>
      </c>
      <c r="DB19" s="14" t="s">
        <v>110</v>
      </c>
      <c r="DC19" s="14" t="str">
        <f t="shared" ref="DC19" si="167">IF(BY19="Sangat Tidak Baik","STB",
IF(BY19="Kurang Baik","KB",
IF(BY19="Cukup","C",
IF(BY19="Baik","B",
IF(BY19="Sangat Baik","SB","")))))</f>
        <v/>
      </c>
      <c r="DD19" s="14" t="s">
        <v>110</v>
      </c>
      <c r="DE19" s="14" t="str">
        <f t="shared" ref="DE19" si="168">IF(BZ19="Sangat Tidak Baik","STB",
IF(BZ19="Kurang Baik","KB",
IF(BZ19="Cukup","C",
IF(BZ19="Baik","B",
IF(BZ19="Sangat Baik","SB","")))))</f>
        <v/>
      </c>
      <c r="DF19" s="14" t="s">
        <v>110</v>
      </c>
      <c r="DH19" s="14" t="s">
        <v>79</v>
      </c>
      <c r="DI19" s="14" t="s">
        <v>110</v>
      </c>
      <c r="DJ19" s="14" t="str">
        <f t="shared" ref="DJ19" si="169">IF(CB19="Sangat Tidak Baik","STB",
IF(CB19="Kurang Baik","KB",
IF(CB19="Cukup","C",
IF(CB19="Baik","B",
IF(CB19="Sangat Baik","SB","")))))</f>
        <v/>
      </c>
      <c r="DK19" s="14" t="s">
        <v>110</v>
      </c>
      <c r="DL19" s="14" t="str">
        <f t="shared" ref="DL19" si="170">IF(CC19="Sangat Tidak Baik","STB",
IF(CC19="Kurang Baik","KB",
IF(CC19="Cukup","C",
IF(CC19="Baik","B",
IF(CC19="Sangat Baik","SB","")))))</f>
        <v/>
      </c>
      <c r="DM19" s="14" t="s">
        <v>110</v>
      </c>
      <c r="DN19" s="14" t="str">
        <f t="shared" ref="DN19" si="171">IF(CD19="Sangat Tidak Baik","STB",
IF(CD19="Kurang Baik","KB",
IF(CD19="Cukup","C",
IF(CD19="Baik","B",
IF(CD19="Sangat Baik","SB","")))))</f>
        <v/>
      </c>
      <c r="DO19" s="14" t="s">
        <v>110</v>
      </c>
      <c r="DQ19" s="14" t="s">
        <v>80</v>
      </c>
      <c r="DR19" s="14" t="s">
        <v>110</v>
      </c>
      <c r="DS19" s="14" t="str">
        <f t="shared" ref="DS19" si="172">IF(CF19="Sangat Tidak Baik","STB",
IF(CF19="Kurang Baik","KB",
IF(CF19="Cukup","C",
IF(CF19="Baik","B",
IF(CF19="Sangat Baik","SB","")))))</f>
        <v/>
      </c>
      <c r="DT19" s="14" t="s">
        <v>110</v>
      </c>
      <c r="DU19" s="14" t="str">
        <f t="shared" ref="DU19" si="173">IF(CG19="Sangat Tidak Baik","STB",
IF(CG19="Kurang Baik","KB",
IF(CG19="Cukup","C",
IF(CG19="Baik","B",
IF(CG19="Sangat Baik","SB","")))))</f>
        <v/>
      </c>
      <c r="DV19" s="14" t="s">
        <v>110</v>
      </c>
      <c r="DW19" s="14" t="str">
        <f t="shared" ref="DW19" si="174">IF(CH19="Sangat Tidak Baik","STB",
IF(CH19="Kurang Baik","KB",
IF(CH19="Cukup","C",
IF(CH19="Baik","B",
IF(CH19="Sangat Baik","SB","")))))</f>
        <v/>
      </c>
      <c r="DX19" s="14" t="s">
        <v>110</v>
      </c>
      <c r="DZ19" s="14" t="s">
        <v>81</v>
      </c>
      <c r="EA19" s="14" t="s">
        <v>110</v>
      </c>
      <c r="EB19" s="14" t="str">
        <f t="shared" ref="EB19" si="175">IF(CJ19="Sangat Tidak Baik","STB",
IF(CJ19="Kurang Baik","KB",
IF(CJ19="Cukup","C",
IF(CJ19="Baik","B",
IF(CJ19="Sangat Baik","SB","")))))</f>
        <v/>
      </c>
      <c r="EC19" s="14" t="s">
        <v>110</v>
      </c>
      <c r="ED19" s="14" t="str">
        <f t="shared" ref="ED19" si="176">IF(CK19="Sangat Tidak Baik","STB",
IF(CK19="Kurang Baik","KB",
IF(CK19="Cukup","C",
IF(CK19="Baik","B",
IF(CK19="Sangat Baik","SB","")))))</f>
        <v/>
      </c>
      <c r="EE19" s="14" t="s">
        <v>110</v>
      </c>
      <c r="EF19" s="14" t="str">
        <f t="shared" ref="EF19" si="177">IF(CL19="Sangat Tidak Baik","STB",
IF(CL19="Kurang Baik","KB",
IF(CL19="Cukup","C",
IF(CL19="Baik","B",
IF(CL19="Sangat Baik","SB","")))))</f>
        <v/>
      </c>
      <c r="EG19" s="14" t="s">
        <v>110</v>
      </c>
    </row>
    <row r="20" spans="1:137" x14ac:dyDescent="0.25">
      <c r="B20" s="16" t="s">
        <v>68</v>
      </c>
      <c r="C20" s="16" t="s">
        <v>69</v>
      </c>
      <c r="D20" s="16" t="s">
        <v>70</v>
      </c>
      <c r="E20" s="16" t="s">
        <v>71</v>
      </c>
      <c r="F20" s="14" t="s">
        <v>68</v>
      </c>
      <c r="G20" s="14" t="s">
        <v>69</v>
      </c>
      <c r="H20" s="14" t="s">
        <v>70</v>
      </c>
      <c r="I20" s="14" t="s">
        <v>71</v>
      </c>
      <c r="J20" s="16" t="s">
        <v>68</v>
      </c>
      <c r="K20" s="16" t="s">
        <v>69</v>
      </c>
      <c r="L20" s="16" t="s">
        <v>70</v>
      </c>
      <c r="M20" s="16" t="s">
        <v>71</v>
      </c>
      <c r="N20" s="14" t="s">
        <v>68</v>
      </c>
      <c r="O20" s="14" t="s">
        <v>69</v>
      </c>
      <c r="P20" s="14" t="s">
        <v>70</v>
      </c>
      <c r="Q20" s="14" t="s">
        <v>71</v>
      </c>
      <c r="R20" s="16" t="s">
        <v>68</v>
      </c>
      <c r="S20" s="16" t="s">
        <v>69</v>
      </c>
      <c r="T20" s="16" t="s">
        <v>70</v>
      </c>
      <c r="U20" s="16" t="s">
        <v>71</v>
      </c>
      <c r="Y20" s="16" t="s">
        <v>68</v>
      </c>
      <c r="Z20" s="16" t="s">
        <v>69</v>
      </c>
      <c r="AA20" s="16" t="s">
        <v>70</v>
      </c>
      <c r="AB20" s="16" t="s">
        <v>71</v>
      </c>
      <c r="AC20" s="14" t="s">
        <v>68</v>
      </c>
      <c r="AD20" s="14" t="s">
        <v>69</v>
      </c>
      <c r="AE20" s="14" t="s">
        <v>70</v>
      </c>
      <c r="AF20" s="14" t="s">
        <v>71</v>
      </c>
      <c r="AG20" s="16" t="s">
        <v>68</v>
      </c>
      <c r="AH20" s="16" t="s">
        <v>69</v>
      </c>
      <c r="AI20" s="16" t="s">
        <v>70</v>
      </c>
      <c r="AJ20" s="16" t="s">
        <v>71</v>
      </c>
      <c r="AK20" s="14" t="s">
        <v>68</v>
      </c>
      <c r="AL20" s="14" t="s">
        <v>69</v>
      </c>
      <c r="AM20" s="14" t="s">
        <v>70</v>
      </c>
      <c r="AN20" s="14" t="s">
        <v>71</v>
      </c>
      <c r="AO20" s="16" t="s">
        <v>68</v>
      </c>
      <c r="AP20" s="16" t="s">
        <v>69</v>
      </c>
      <c r="AQ20" s="16" t="s">
        <v>70</v>
      </c>
      <c r="AR20" s="16" t="s">
        <v>71</v>
      </c>
      <c r="AV20" s="16" t="s">
        <v>68</v>
      </c>
      <c r="AX20" s="16" t="s">
        <v>69</v>
      </c>
      <c r="AZ20" s="16" t="s">
        <v>70</v>
      </c>
      <c r="BB20" s="16" t="s">
        <v>71</v>
      </c>
      <c r="BE20" s="16" t="s">
        <v>68</v>
      </c>
      <c r="BG20" s="16" t="s">
        <v>69</v>
      </c>
      <c r="BI20" s="16" t="s">
        <v>70</v>
      </c>
      <c r="BK20" s="16" t="s">
        <v>71</v>
      </c>
      <c r="BN20" s="16" t="s">
        <v>68</v>
      </c>
      <c r="BP20" s="16" t="s">
        <v>69</v>
      </c>
      <c r="BR20" s="16" t="s">
        <v>70</v>
      </c>
      <c r="BT20" s="16" t="s">
        <v>71</v>
      </c>
      <c r="BW20" s="16" t="s">
        <v>68</v>
      </c>
      <c r="BY20" s="16" t="s">
        <v>69</v>
      </c>
      <c r="CA20" s="16" t="s">
        <v>70</v>
      </c>
      <c r="CC20" s="16" t="s">
        <v>71</v>
      </c>
      <c r="CF20" s="16" t="s">
        <v>68</v>
      </c>
      <c r="CH20" s="16" t="s">
        <v>69</v>
      </c>
      <c r="CJ20" s="16" t="s">
        <v>70</v>
      </c>
      <c r="CL20" s="16" t="s">
        <v>71</v>
      </c>
      <c r="CP20" s="16" t="s">
        <v>68</v>
      </c>
      <c r="CR20" s="16" t="s">
        <v>69</v>
      </c>
      <c r="CT20" s="16" t="s">
        <v>70</v>
      </c>
      <c r="CV20" s="16" t="s">
        <v>71</v>
      </c>
      <c r="CW20" s="14" t="str">
        <f t="shared" si="60"/>
        <v/>
      </c>
      <c r="CY20" s="16" t="s">
        <v>68</v>
      </c>
      <c r="DA20" s="16" t="s">
        <v>69</v>
      </c>
      <c r="DC20" s="16" t="s">
        <v>70</v>
      </c>
      <c r="DE20" s="16" t="s">
        <v>71</v>
      </c>
      <c r="DH20" s="16" t="s">
        <v>68</v>
      </c>
      <c r="DJ20" s="16" t="s">
        <v>69</v>
      </c>
      <c r="DL20" s="16" t="s">
        <v>70</v>
      </c>
      <c r="DN20" s="16" t="s">
        <v>71</v>
      </c>
      <c r="DQ20" s="16" t="s">
        <v>68</v>
      </c>
      <c r="DS20" s="16" t="s">
        <v>69</v>
      </c>
      <c r="DU20" s="16" t="s">
        <v>70</v>
      </c>
      <c r="DW20" s="16" t="s">
        <v>71</v>
      </c>
      <c r="DZ20" s="16" t="s">
        <v>68</v>
      </c>
      <c r="EB20" s="16" t="s">
        <v>69</v>
      </c>
      <c r="ED20" s="16" t="s">
        <v>70</v>
      </c>
      <c r="EF20" s="16" t="s">
        <v>71</v>
      </c>
    </row>
    <row r="21" spans="1:137" x14ac:dyDescent="0.25">
      <c r="A21" s="14" t="s">
        <v>101</v>
      </c>
      <c r="B21" s="14">
        <v>3</v>
      </c>
      <c r="C21" s="14">
        <v>2</v>
      </c>
      <c r="D21" s="14">
        <v>3</v>
      </c>
      <c r="E21" s="14">
        <v>2</v>
      </c>
      <c r="F21" s="14">
        <v>3</v>
      </c>
      <c r="G21" s="14">
        <v>4</v>
      </c>
      <c r="H21" s="14">
        <v>3</v>
      </c>
      <c r="I21" s="14">
        <v>4</v>
      </c>
      <c r="J21" s="14">
        <v>1</v>
      </c>
      <c r="K21" s="14">
        <v>3</v>
      </c>
      <c r="L21" s="14">
        <v>2</v>
      </c>
      <c r="M21" s="14">
        <v>2</v>
      </c>
      <c r="N21" s="14">
        <v>2</v>
      </c>
      <c r="O21" s="14">
        <v>5</v>
      </c>
      <c r="P21" s="14">
        <v>5</v>
      </c>
      <c r="Q21" s="14">
        <v>4</v>
      </c>
      <c r="R21" s="14">
        <v>5</v>
      </c>
      <c r="S21" s="14">
        <v>5</v>
      </c>
      <c r="T21" s="14">
        <v>5</v>
      </c>
      <c r="U21" s="14">
        <v>5</v>
      </c>
      <c r="X21" s="14" t="s">
        <v>101</v>
      </c>
      <c r="Y21" s="14" t="str">
        <f t="shared" ref="Y21:Y23" si="178">IF(B21=1,"Sangat tidak baik",
IF(B21=2,"Kurang Baik",
IF(B21=3,"Cukup",
IF(B21=4,"Baik",
IF(B21=5,"Sangat baik","")))))</f>
        <v>Cukup</v>
      </c>
      <c r="Z21" s="14" t="str">
        <f t="shared" ref="Z21:Z23" si="179">IF(C21=1,"Sangat tidak baik",
IF(C21=2,"Kurang Baik",
IF(C21=3,"Cukup",
IF(C21=4,"Baik",
IF(C21=5,"Sangat baik","")))))</f>
        <v>Kurang Baik</v>
      </c>
      <c r="AA21" s="14" t="str">
        <f t="shared" ref="AA21:AA23" si="180">IF(D21=1,"Sangat tidak baik",
IF(D21=2,"Kurang Baik",
IF(D21=3,"Cukup",
IF(D21=4,"Baik",
IF(D21=5,"Sangat baik","")))))</f>
        <v>Cukup</v>
      </c>
      <c r="AB21" s="14" t="str">
        <f t="shared" ref="AB21:AB23" si="181">IF(E21=1,"Sangat tidak baik",
IF(E21=2,"Kurang Baik",
IF(E21=3,"Cukup",
IF(E21=4,"Baik",
IF(E21=5,"Sangat baik","")))))</f>
        <v>Kurang Baik</v>
      </c>
      <c r="AC21" s="14" t="str">
        <f t="shared" ref="AC21:AC23" si="182">IF(F21=1,"Sangat tidak baik",
IF(F21=2,"Kurang Baik",
IF(F21=3,"Cukup",
IF(F21=4,"Baik",
IF(F21=5,"Sangat baik","")))))</f>
        <v>Cukup</v>
      </c>
      <c r="AD21" s="14" t="str">
        <f t="shared" ref="AD21:AD23" si="183">IF(G21=1,"Sangat tidak baik",
IF(G21=2,"Kurang Baik",
IF(G21=3,"Cukup",
IF(G21=4,"Baik",
IF(G21=5,"Sangat baik","")))))</f>
        <v>Baik</v>
      </c>
      <c r="AE21" s="14" t="str">
        <f t="shared" ref="AE21:AE23" si="184">IF(H21=1,"Sangat tidak baik",
IF(H21=2,"Kurang Baik",
IF(H21=3,"Cukup",
IF(H21=4,"Baik",
IF(H21=5,"Sangat baik","")))))</f>
        <v>Cukup</v>
      </c>
      <c r="AF21" s="14" t="str">
        <f t="shared" ref="AF21:AF23" si="185">IF(I21=1,"Sangat tidak baik",
IF(I21=2,"Kurang Baik",
IF(I21=3,"Cukup",
IF(I21=4,"Baik",
IF(I21=5,"Sangat baik","")))))</f>
        <v>Baik</v>
      </c>
      <c r="AG21" s="14" t="str">
        <f t="shared" ref="AG21:AG23" si="186">IF(J21=1,"Sangat tidak baik",
IF(J21=2,"Kurang Baik",
IF(J21=3,"Cukup",
IF(J21=4,"Baik",
IF(J21=5,"Sangat baik","")))))</f>
        <v>Sangat tidak baik</v>
      </c>
      <c r="AH21" s="14" t="str">
        <f t="shared" ref="AH21:AH23" si="187">IF(K21=1,"Sangat tidak baik",
IF(K21=2,"Kurang Baik",
IF(K21=3,"Cukup",
IF(K21=4,"Baik",
IF(K21=5,"Sangat baik","")))))</f>
        <v>Cukup</v>
      </c>
      <c r="AI21" s="14" t="str">
        <f t="shared" ref="AI21:AI23" si="188">IF(L21=1,"Sangat tidak baik",
IF(L21=2,"Kurang Baik",
IF(L21=3,"Cukup",
IF(L21=4,"Baik",
IF(L21=5,"Sangat baik","")))))</f>
        <v>Kurang Baik</v>
      </c>
      <c r="AJ21" s="14" t="str">
        <f t="shared" ref="AJ21:AJ23" si="189">IF(M21=1,"Sangat tidak baik",
IF(M21=2,"Kurang Baik",
IF(M21=3,"Cukup",
IF(M21=4,"Baik",
IF(M21=5,"Sangat baik","")))))</f>
        <v>Kurang Baik</v>
      </c>
      <c r="AK21" s="14" t="str">
        <f t="shared" ref="AK21:AK23" si="190">IF(N21=1,"Sangat tidak baik",
IF(N21=2,"Kurang Baik",
IF(N21=3,"Cukup",
IF(N21=4,"Baik",
IF(N21=5,"Sangat baik","")))))</f>
        <v>Kurang Baik</v>
      </c>
      <c r="AL21" s="14" t="str">
        <f t="shared" ref="AL21:AL23" si="191">IF(O21=1,"Sangat tidak baik",
IF(O21=2,"Kurang Baik",
IF(O21=3,"Cukup",
IF(O21=4,"Baik",
IF(O21=5,"Sangat baik","")))))</f>
        <v>Sangat baik</v>
      </c>
      <c r="AM21" s="14" t="str">
        <f t="shared" ref="AM21:AM23" si="192">IF(P21=1,"Sangat tidak baik",
IF(P21=2,"Kurang Baik",
IF(P21=3,"Cukup",
IF(P21=4,"Baik",
IF(P21=5,"Sangat baik","")))))</f>
        <v>Sangat baik</v>
      </c>
      <c r="AN21" s="14" t="str">
        <f t="shared" ref="AN21:AN23" si="193">IF(Q21=1,"Sangat tidak baik",
IF(Q21=2,"Kurang Baik",
IF(Q21=3,"Cukup",
IF(Q21=4,"Baik",
IF(Q21=5,"Sangat baik","")))))</f>
        <v>Baik</v>
      </c>
      <c r="AO21" s="14" t="str">
        <f t="shared" ref="AO21:AO23" si="194">IF(R21=1,"Sangat tidak baik",
IF(R21=2,"Kurang Baik",
IF(R21=3,"Cukup",
IF(R21=4,"Baik",
IF(R21=5,"Sangat baik","")))))</f>
        <v>Sangat baik</v>
      </c>
      <c r="AP21" s="14" t="str">
        <f t="shared" ref="AP21:AP23" si="195">IF(S21=1,"Sangat tidak baik",
IF(S21=2,"Kurang Baik",
IF(S21=3,"Cukup",
IF(S21=4,"Baik",
IF(S21=5,"Sangat baik","")))))</f>
        <v>Sangat baik</v>
      </c>
      <c r="AQ21" s="14" t="str">
        <f t="shared" ref="AQ21:AQ23" si="196">IF(T21=1,"Sangat tidak baik",
IF(T21=2,"Kurang Baik",
IF(T21=3,"Cukup",
IF(T21=4,"Baik",
IF(T21=5,"Sangat baik","")))))</f>
        <v>Sangat baik</v>
      </c>
      <c r="AR21" s="14" t="str">
        <f t="shared" ref="AR21:AR23" si="197">IF(U21=1,"Sangat tidak baik",
IF(U21=2,"Kurang Baik",
IF(U21=3,"Cukup",
IF(U21=4,"Baik",
IF(U21=5,"Sangat baik","")))))</f>
        <v>Sangat baik</v>
      </c>
      <c r="AU21" s="14" t="s">
        <v>101</v>
      </c>
      <c r="AV21" s="14" t="str">
        <f t="shared" ref="AV21:AV23" si="198">IF(Y21="Sangat Tidak Baik","STB",
IF(Y21="Tidak Baik","TB",
IF(Y21="Cukup","C",
IF(Y21="Baik","B",
IF(Y21="Sangat Baik","SB","")))))</f>
        <v>C</v>
      </c>
      <c r="AW21" s="14" t="s">
        <v>105</v>
      </c>
      <c r="AX21" s="14" t="str">
        <f>IF(Z21="Sangat Tidak Baik","STB",
IF(Z21="Kurang Baik","KB",
IF(Z21="Cukup","C",
IF(Z21="Baik","B",
IF(Z21="Sangat Baik","SB","")))))</f>
        <v>KB</v>
      </c>
      <c r="AY21" s="14" t="s">
        <v>109</v>
      </c>
      <c r="AZ21" s="14" t="str">
        <f t="shared" si="37"/>
        <v>C</v>
      </c>
      <c r="BA21" s="14" t="s">
        <v>105</v>
      </c>
      <c r="BB21" s="14" t="str">
        <f t="shared" si="38"/>
        <v>KB</v>
      </c>
      <c r="BC21" s="14" t="s">
        <v>109</v>
      </c>
      <c r="BD21" s="14" t="s">
        <v>101</v>
      </c>
      <c r="BE21" s="14" t="str">
        <f t="shared" si="39"/>
        <v>C</v>
      </c>
      <c r="BF21" s="14" t="s">
        <v>105</v>
      </c>
      <c r="BG21" s="14" t="str">
        <f t="shared" si="40"/>
        <v>B</v>
      </c>
      <c r="BH21" s="14" t="s">
        <v>106</v>
      </c>
      <c r="BI21" s="14" t="str">
        <f t="shared" si="13"/>
        <v>C</v>
      </c>
      <c r="BJ21" s="14" t="s">
        <v>105</v>
      </c>
      <c r="BK21" s="14" t="str">
        <f t="shared" si="41"/>
        <v>B</v>
      </c>
      <c r="BL21" s="14" t="s">
        <v>106</v>
      </c>
      <c r="BM21" s="14" t="s">
        <v>101</v>
      </c>
      <c r="BN21" s="14" t="str">
        <f t="shared" si="42"/>
        <v>STB</v>
      </c>
      <c r="BO21" s="14" t="s">
        <v>108</v>
      </c>
      <c r="BP21" s="14" t="str">
        <f t="shared" si="43"/>
        <v>C</v>
      </c>
      <c r="BQ21" s="14" t="s">
        <v>105</v>
      </c>
      <c r="BR21" s="14" t="str">
        <f t="shared" si="44"/>
        <v>KB</v>
      </c>
      <c r="BS21" s="14" t="s">
        <v>109</v>
      </c>
      <c r="BT21" s="14" t="str">
        <f t="shared" si="45"/>
        <v>KB</v>
      </c>
      <c r="BU21" s="14" t="s">
        <v>109</v>
      </c>
      <c r="BV21" s="14" t="s">
        <v>101</v>
      </c>
      <c r="BW21" s="14" t="str">
        <f t="shared" si="46"/>
        <v>KB</v>
      </c>
      <c r="BX21" s="14" t="s">
        <v>109</v>
      </c>
      <c r="BY21" s="14" t="str">
        <f t="shared" si="47"/>
        <v>SB</v>
      </c>
      <c r="BZ21" s="14" t="s">
        <v>107</v>
      </c>
      <c r="CA21" s="14" t="str">
        <f t="shared" si="48"/>
        <v>SB</v>
      </c>
      <c r="CB21" s="14" t="s">
        <v>107</v>
      </c>
      <c r="CC21" s="14" t="str">
        <f t="shared" si="49"/>
        <v>B</v>
      </c>
      <c r="CD21" s="14" t="s">
        <v>106</v>
      </c>
      <c r="CE21" s="14" t="s">
        <v>101</v>
      </c>
      <c r="CF21" s="14" t="str">
        <f t="shared" si="50"/>
        <v>SB</v>
      </c>
      <c r="CG21" s="14" t="s">
        <v>107</v>
      </c>
      <c r="CH21" s="14" t="str">
        <f t="shared" si="51"/>
        <v>SB</v>
      </c>
      <c r="CI21" s="14" t="s">
        <v>107</v>
      </c>
      <c r="CJ21" s="14" t="str">
        <f t="shared" si="52"/>
        <v>SB</v>
      </c>
      <c r="CK21" s="14" t="s">
        <v>107</v>
      </c>
      <c r="CL21" s="14" t="str">
        <f t="shared" si="53"/>
        <v>SB</v>
      </c>
      <c r="CM21" s="14" t="s">
        <v>107</v>
      </c>
      <c r="CO21" s="14" t="s">
        <v>101</v>
      </c>
      <c r="CP21" s="14" t="str">
        <f t="shared" si="54"/>
        <v>0,5</v>
      </c>
      <c r="CQ21" s="14" t="str">
        <f t="shared" si="55"/>
        <v>0,45</v>
      </c>
      <c r="CR21" s="14" t="str">
        <f t="shared" si="14"/>
        <v>0,3</v>
      </c>
      <c r="CS21" s="14" t="str">
        <f t="shared" si="56"/>
        <v>0,65</v>
      </c>
      <c r="CT21" s="14" t="str">
        <f t="shared" si="57"/>
        <v>0,5</v>
      </c>
      <c r="CU21" s="14" t="str">
        <f t="shared" si="58"/>
        <v>0,45</v>
      </c>
      <c r="CV21" s="14" t="str">
        <f t="shared" si="59"/>
        <v>0,3</v>
      </c>
      <c r="CW21" s="14" t="str">
        <f t="shared" si="60"/>
        <v>0,65</v>
      </c>
      <c r="CY21" s="14" t="str">
        <f t="shared" si="61"/>
        <v>0,5</v>
      </c>
      <c r="CZ21" s="14" t="str">
        <f t="shared" si="62"/>
        <v>0,45</v>
      </c>
      <c r="DA21" s="14" t="str">
        <f t="shared" si="63"/>
        <v>0,7</v>
      </c>
      <c r="DB21" s="14" t="str">
        <f t="shared" si="64"/>
        <v>0,25</v>
      </c>
      <c r="DC21" s="14" t="str">
        <f t="shared" si="65"/>
        <v>0,5</v>
      </c>
      <c r="DD21" s="14" t="str">
        <f t="shared" si="66"/>
        <v>0,45</v>
      </c>
      <c r="DE21" s="14" t="str">
        <f t="shared" si="67"/>
        <v>0,7</v>
      </c>
      <c r="DF21" s="14" t="str">
        <f t="shared" si="68"/>
        <v>0,25</v>
      </c>
      <c r="DH21" s="14" t="str">
        <f t="shared" si="69"/>
        <v>0,2</v>
      </c>
      <c r="DI21" s="14" t="str">
        <f t="shared" si="70"/>
        <v>0,75</v>
      </c>
      <c r="DJ21" s="14" t="str">
        <f t="shared" si="71"/>
        <v>0,5</v>
      </c>
      <c r="DK21" s="14" t="str">
        <f t="shared" si="72"/>
        <v>0,45</v>
      </c>
      <c r="DL21" s="14" t="str">
        <f t="shared" si="73"/>
        <v>0,3</v>
      </c>
      <c r="DM21" s="14" t="str">
        <f t="shared" si="74"/>
        <v>0,65</v>
      </c>
      <c r="DN21" s="14" t="str">
        <f t="shared" si="75"/>
        <v>0,3</v>
      </c>
      <c r="DO21" s="14" t="str">
        <f t="shared" si="76"/>
        <v>0,65</v>
      </c>
      <c r="DQ21" s="14" t="str">
        <f t="shared" si="77"/>
        <v>0,3</v>
      </c>
      <c r="DR21" s="14" t="str">
        <f t="shared" si="78"/>
        <v>0,65</v>
      </c>
      <c r="DS21" s="14" t="str">
        <f t="shared" si="79"/>
        <v>0,8</v>
      </c>
      <c r="DT21" s="14" t="str">
        <f t="shared" si="80"/>
        <v>0,15</v>
      </c>
      <c r="DU21" s="14" t="str">
        <f t="shared" si="81"/>
        <v>0,8</v>
      </c>
      <c r="DV21" s="14" t="str">
        <f t="shared" si="82"/>
        <v>0,15</v>
      </c>
      <c r="DW21" s="14" t="str">
        <f t="shared" si="83"/>
        <v>0,7</v>
      </c>
      <c r="DX21" s="14" t="str">
        <f t="shared" si="84"/>
        <v>0,25</v>
      </c>
      <c r="DZ21" s="14" t="str">
        <f t="shared" si="85"/>
        <v>0,8</v>
      </c>
      <c r="EA21" s="14" t="str">
        <f t="shared" si="86"/>
        <v>0,15</v>
      </c>
      <c r="EB21" s="14" t="str">
        <f t="shared" si="87"/>
        <v>0,8</v>
      </c>
      <c r="EC21" s="14" t="str">
        <f t="shared" si="88"/>
        <v>0,15</v>
      </c>
      <c r="ED21" s="14" t="str">
        <f t="shared" si="89"/>
        <v>0,8</v>
      </c>
      <c r="EE21" s="14" t="str">
        <f t="shared" si="90"/>
        <v>0,15</v>
      </c>
      <c r="EF21" s="14" t="str">
        <f t="shared" si="91"/>
        <v>0,8</v>
      </c>
      <c r="EG21" s="14" t="str">
        <f t="shared" si="92"/>
        <v>0,15</v>
      </c>
    </row>
    <row r="22" spans="1:137" x14ac:dyDescent="0.25">
      <c r="A22" s="14" t="s">
        <v>102</v>
      </c>
      <c r="B22" s="14">
        <v>1</v>
      </c>
      <c r="C22" s="14">
        <v>1</v>
      </c>
      <c r="D22" s="14">
        <v>1</v>
      </c>
      <c r="E22" s="14">
        <v>1</v>
      </c>
      <c r="F22" s="14">
        <v>2</v>
      </c>
      <c r="G22" s="14">
        <v>4</v>
      </c>
      <c r="H22" s="14">
        <v>3</v>
      </c>
      <c r="I22" s="14">
        <v>4</v>
      </c>
      <c r="J22" s="14">
        <v>2</v>
      </c>
      <c r="K22" s="14">
        <v>2</v>
      </c>
      <c r="L22" s="14">
        <v>3</v>
      </c>
      <c r="M22" s="14">
        <v>2</v>
      </c>
      <c r="N22" s="14">
        <v>4</v>
      </c>
      <c r="O22" s="14">
        <v>2</v>
      </c>
      <c r="P22" s="14">
        <v>5</v>
      </c>
      <c r="Q22" s="14">
        <v>3</v>
      </c>
      <c r="R22" s="14">
        <v>4</v>
      </c>
      <c r="S22" s="14">
        <v>4</v>
      </c>
      <c r="T22" s="14">
        <v>5</v>
      </c>
      <c r="U22" s="14">
        <v>5</v>
      </c>
      <c r="X22" s="14" t="s">
        <v>102</v>
      </c>
      <c r="Y22" s="14" t="str">
        <f t="shared" si="178"/>
        <v>Sangat tidak baik</v>
      </c>
      <c r="Z22" s="14" t="str">
        <f t="shared" si="179"/>
        <v>Sangat tidak baik</v>
      </c>
      <c r="AA22" s="14" t="str">
        <f t="shared" si="180"/>
        <v>Sangat tidak baik</v>
      </c>
      <c r="AB22" s="14" t="str">
        <f t="shared" si="181"/>
        <v>Sangat tidak baik</v>
      </c>
      <c r="AC22" s="14" t="str">
        <f t="shared" si="182"/>
        <v>Kurang Baik</v>
      </c>
      <c r="AD22" s="14" t="str">
        <f t="shared" si="183"/>
        <v>Baik</v>
      </c>
      <c r="AE22" s="14" t="str">
        <f t="shared" si="184"/>
        <v>Cukup</v>
      </c>
      <c r="AF22" s="14" t="str">
        <f t="shared" si="185"/>
        <v>Baik</v>
      </c>
      <c r="AG22" s="14" t="str">
        <f t="shared" si="186"/>
        <v>Kurang Baik</v>
      </c>
      <c r="AH22" s="14" t="str">
        <f t="shared" si="187"/>
        <v>Kurang Baik</v>
      </c>
      <c r="AI22" s="14" t="str">
        <f t="shared" si="188"/>
        <v>Cukup</v>
      </c>
      <c r="AJ22" s="14" t="str">
        <f t="shared" si="189"/>
        <v>Kurang Baik</v>
      </c>
      <c r="AK22" s="14" t="str">
        <f t="shared" si="190"/>
        <v>Baik</v>
      </c>
      <c r="AL22" s="14" t="str">
        <f t="shared" si="191"/>
        <v>Kurang Baik</v>
      </c>
      <c r="AM22" s="14" t="str">
        <f t="shared" si="192"/>
        <v>Sangat baik</v>
      </c>
      <c r="AN22" s="14" t="str">
        <f t="shared" si="193"/>
        <v>Cukup</v>
      </c>
      <c r="AO22" s="14" t="str">
        <f t="shared" si="194"/>
        <v>Baik</v>
      </c>
      <c r="AP22" s="14" t="str">
        <f t="shared" si="195"/>
        <v>Baik</v>
      </c>
      <c r="AQ22" s="14" t="str">
        <f t="shared" si="196"/>
        <v>Sangat baik</v>
      </c>
      <c r="AR22" s="14" t="str">
        <f t="shared" si="197"/>
        <v>Sangat baik</v>
      </c>
      <c r="AU22" s="14" t="s">
        <v>102</v>
      </c>
      <c r="AV22" s="14" t="str">
        <f t="shared" si="198"/>
        <v>STB</v>
      </c>
      <c r="AW22" s="14" t="s">
        <v>108</v>
      </c>
      <c r="AX22" s="14" t="str">
        <f t="shared" ref="AX22:AX35" si="199">IF(Z22="Sangat Tidak Baik","STB",
IF(Z22="Kurang Baik","KB",
IF(Z22="Cukup","C",
IF(Z22="Baik","B",
IF(Z22="Sangat Baik","SB","")))))</f>
        <v>STB</v>
      </c>
      <c r="AY22" s="14" t="s">
        <v>108</v>
      </c>
      <c r="AZ22" s="14" t="str">
        <f t="shared" si="37"/>
        <v>STB</v>
      </c>
      <c r="BA22" s="14" t="s">
        <v>108</v>
      </c>
      <c r="BB22" s="14" t="str">
        <f t="shared" si="38"/>
        <v>STB</v>
      </c>
      <c r="BC22" s="14" t="s">
        <v>108</v>
      </c>
      <c r="BD22" s="14" t="s">
        <v>102</v>
      </c>
      <c r="BE22" s="14" t="str">
        <f t="shared" si="39"/>
        <v>KB</v>
      </c>
      <c r="BF22" s="14" t="s">
        <v>109</v>
      </c>
      <c r="BG22" s="14" t="str">
        <f t="shared" si="40"/>
        <v>B</v>
      </c>
      <c r="BH22" s="14" t="s">
        <v>106</v>
      </c>
      <c r="BI22" s="14" t="str">
        <f t="shared" si="13"/>
        <v>C</v>
      </c>
      <c r="BJ22" s="14" t="s">
        <v>105</v>
      </c>
      <c r="BK22" s="14" t="str">
        <f t="shared" si="41"/>
        <v>B</v>
      </c>
      <c r="BL22" s="14" t="s">
        <v>106</v>
      </c>
      <c r="BM22" s="14" t="s">
        <v>102</v>
      </c>
      <c r="BN22" s="14" t="str">
        <f t="shared" si="42"/>
        <v>KB</v>
      </c>
      <c r="BO22" s="14" t="s">
        <v>109</v>
      </c>
      <c r="BP22" s="14" t="str">
        <f t="shared" si="43"/>
        <v>KB</v>
      </c>
      <c r="BQ22" s="14" t="s">
        <v>109</v>
      </c>
      <c r="BR22" s="14" t="str">
        <f t="shared" si="44"/>
        <v>C</v>
      </c>
      <c r="BS22" s="14" t="s">
        <v>105</v>
      </c>
      <c r="BT22" s="14" t="str">
        <f t="shared" si="45"/>
        <v>KB</v>
      </c>
      <c r="BU22" s="14" t="s">
        <v>109</v>
      </c>
      <c r="BV22" s="14" t="s">
        <v>102</v>
      </c>
      <c r="BW22" s="14" t="str">
        <f t="shared" si="46"/>
        <v>B</v>
      </c>
      <c r="BX22" s="14" t="s">
        <v>106</v>
      </c>
      <c r="BY22" s="14" t="str">
        <f t="shared" si="47"/>
        <v>KB</v>
      </c>
      <c r="BZ22" s="14" t="s">
        <v>109</v>
      </c>
      <c r="CA22" s="14" t="str">
        <f t="shared" si="48"/>
        <v>SB</v>
      </c>
      <c r="CB22" s="14" t="s">
        <v>107</v>
      </c>
      <c r="CC22" s="14" t="str">
        <f t="shared" si="49"/>
        <v>C</v>
      </c>
      <c r="CD22" s="14" t="s">
        <v>105</v>
      </c>
      <c r="CE22" s="14" t="s">
        <v>102</v>
      </c>
      <c r="CF22" s="14" t="str">
        <f t="shared" si="50"/>
        <v>B</v>
      </c>
      <c r="CG22" s="14" t="s">
        <v>106</v>
      </c>
      <c r="CH22" s="14" t="str">
        <f t="shared" si="51"/>
        <v>B</v>
      </c>
      <c r="CI22" s="14" t="s">
        <v>106</v>
      </c>
      <c r="CJ22" s="14" t="str">
        <f t="shared" si="52"/>
        <v>SB</v>
      </c>
      <c r="CK22" s="14" t="s">
        <v>107</v>
      </c>
      <c r="CL22" s="14" t="str">
        <f t="shared" si="53"/>
        <v>SB</v>
      </c>
      <c r="CM22" s="14" t="s">
        <v>107</v>
      </c>
      <c r="CO22" s="14" t="s">
        <v>102</v>
      </c>
      <c r="CP22" s="14" t="str">
        <f t="shared" si="54"/>
        <v>0,2</v>
      </c>
      <c r="CQ22" s="14" t="str">
        <f t="shared" si="55"/>
        <v>0,75</v>
      </c>
      <c r="CR22" s="14" t="str">
        <f t="shared" si="14"/>
        <v>0,2</v>
      </c>
      <c r="CS22" s="14" t="str">
        <f t="shared" si="56"/>
        <v>0,75</v>
      </c>
      <c r="CT22" s="14" t="str">
        <f t="shared" si="57"/>
        <v>0,2</v>
      </c>
      <c r="CU22" s="14" t="str">
        <f t="shared" si="58"/>
        <v>0,75</v>
      </c>
      <c r="CV22" s="14" t="str">
        <f t="shared" si="59"/>
        <v>0,2</v>
      </c>
      <c r="CW22" s="14" t="str">
        <f t="shared" si="60"/>
        <v>0,75</v>
      </c>
      <c r="CY22" s="14" t="str">
        <f t="shared" si="61"/>
        <v>0,3</v>
      </c>
      <c r="CZ22" s="14" t="str">
        <f t="shared" si="62"/>
        <v>0,65</v>
      </c>
      <c r="DA22" s="14" t="str">
        <f t="shared" si="63"/>
        <v>0,7</v>
      </c>
      <c r="DB22" s="14" t="str">
        <f t="shared" si="64"/>
        <v>0,25</v>
      </c>
      <c r="DC22" s="14" t="str">
        <f t="shared" si="65"/>
        <v>0,5</v>
      </c>
      <c r="DD22" s="14" t="str">
        <f t="shared" si="66"/>
        <v>0,45</v>
      </c>
      <c r="DE22" s="14" t="str">
        <f t="shared" si="67"/>
        <v>0,7</v>
      </c>
      <c r="DF22" s="14" t="str">
        <f t="shared" si="68"/>
        <v>0,25</v>
      </c>
      <c r="DH22" s="14" t="str">
        <f t="shared" si="69"/>
        <v>0,3</v>
      </c>
      <c r="DI22" s="14" t="str">
        <f t="shared" si="70"/>
        <v>0,65</v>
      </c>
      <c r="DJ22" s="14" t="str">
        <f t="shared" si="71"/>
        <v>0,3</v>
      </c>
      <c r="DK22" s="14" t="str">
        <f t="shared" si="72"/>
        <v>0,65</v>
      </c>
      <c r="DL22" s="14" t="str">
        <f t="shared" si="73"/>
        <v>0,5</v>
      </c>
      <c r="DM22" s="14" t="str">
        <f t="shared" si="74"/>
        <v>0,45</v>
      </c>
      <c r="DN22" s="14" t="str">
        <f t="shared" si="75"/>
        <v>0,3</v>
      </c>
      <c r="DO22" s="14" t="str">
        <f t="shared" si="76"/>
        <v>0,65</v>
      </c>
      <c r="DQ22" s="14" t="str">
        <f t="shared" si="77"/>
        <v>0,7</v>
      </c>
      <c r="DR22" s="14" t="str">
        <f t="shared" si="78"/>
        <v>0,25</v>
      </c>
      <c r="DS22" s="14" t="str">
        <f t="shared" si="79"/>
        <v>0,3</v>
      </c>
      <c r="DT22" s="14" t="str">
        <f t="shared" si="80"/>
        <v>0,65</v>
      </c>
      <c r="DU22" s="14" t="str">
        <f t="shared" si="81"/>
        <v>0,8</v>
      </c>
      <c r="DV22" s="14" t="str">
        <f t="shared" si="82"/>
        <v>0,15</v>
      </c>
      <c r="DW22" s="14" t="str">
        <f t="shared" si="83"/>
        <v>0,5</v>
      </c>
      <c r="DX22" s="14" t="str">
        <f t="shared" si="84"/>
        <v>0,45</v>
      </c>
      <c r="DZ22" s="14" t="str">
        <f t="shared" si="85"/>
        <v>0,7</v>
      </c>
      <c r="EA22" s="14" t="str">
        <f t="shared" si="86"/>
        <v>0,25</v>
      </c>
      <c r="EB22" s="14" t="str">
        <f t="shared" si="87"/>
        <v>0,7</v>
      </c>
      <c r="EC22" s="14" t="str">
        <f t="shared" si="88"/>
        <v>0,25</v>
      </c>
      <c r="ED22" s="14" t="str">
        <f t="shared" si="89"/>
        <v>0,8</v>
      </c>
      <c r="EE22" s="14" t="str">
        <f t="shared" si="90"/>
        <v>0,15</v>
      </c>
      <c r="EF22" s="14" t="str">
        <f t="shared" si="91"/>
        <v>0,8</v>
      </c>
      <c r="EG22" s="14" t="str">
        <f t="shared" si="92"/>
        <v>0,15</v>
      </c>
    </row>
    <row r="23" spans="1:137" x14ac:dyDescent="0.25">
      <c r="A23" s="14" t="s">
        <v>103</v>
      </c>
      <c r="B23" s="14">
        <v>4</v>
      </c>
      <c r="C23" s="14">
        <v>3</v>
      </c>
      <c r="D23" s="14">
        <v>2</v>
      </c>
      <c r="E23" s="14">
        <v>3</v>
      </c>
      <c r="F23" s="14">
        <v>2</v>
      </c>
      <c r="G23" s="14">
        <v>5</v>
      </c>
      <c r="H23" s="14">
        <v>3</v>
      </c>
      <c r="I23" s="14">
        <v>4</v>
      </c>
      <c r="J23" s="14">
        <v>1</v>
      </c>
      <c r="K23" s="14">
        <v>1</v>
      </c>
      <c r="L23" s="14">
        <v>3</v>
      </c>
      <c r="M23" s="14">
        <v>1</v>
      </c>
      <c r="N23" s="14">
        <v>3</v>
      </c>
      <c r="O23" s="14">
        <v>5</v>
      </c>
      <c r="P23" s="14">
        <v>4</v>
      </c>
      <c r="Q23" s="14">
        <v>2</v>
      </c>
      <c r="R23" s="14">
        <v>5</v>
      </c>
      <c r="S23" s="14">
        <v>5</v>
      </c>
      <c r="T23" s="14">
        <v>5</v>
      </c>
      <c r="U23" s="14">
        <v>5</v>
      </c>
      <c r="X23" s="14" t="s">
        <v>103</v>
      </c>
      <c r="Y23" s="14" t="str">
        <f t="shared" si="178"/>
        <v>Baik</v>
      </c>
      <c r="Z23" s="14" t="str">
        <f t="shared" si="179"/>
        <v>Cukup</v>
      </c>
      <c r="AA23" s="14" t="str">
        <f t="shared" si="180"/>
        <v>Kurang Baik</v>
      </c>
      <c r="AB23" s="14" t="str">
        <f t="shared" si="181"/>
        <v>Cukup</v>
      </c>
      <c r="AC23" s="14" t="str">
        <f t="shared" si="182"/>
        <v>Kurang Baik</v>
      </c>
      <c r="AD23" s="14" t="str">
        <f t="shared" si="183"/>
        <v>Sangat baik</v>
      </c>
      <c r="AE23" s="14" t="str">
        <f t="shared" si="184"/>
        <v>Cukup</v>
      </c>
      <c r="AF23" s="14" t="str">
        <f t="shared" si="185"/>
        <v>Baik</v>
      </c>
      <c r="AG23" s="14" t="str">
        <f t="shared" si="186"/>
        <v>Sangat tidak baik</v>
      </c>
      <c r="AH23" s="14" t="str">
        <f t="shared" si="187"/>
        <v>Sangat tidak baik</v>
      </c>
      <c r="AI23" s="14" t="str">
        <f t="shared" si="188"/>
        <v>Cukup</v>
      </c>
      <c r="AJ23" s="14" t="str">
        <f t="shared" si="189"/>
        <v>Sangat tidak baik</v>
      </c>
      <c r="AK23" s="14" t="str">
        <f t="shared" si="190"/>
        <v>Cukup</v>
      </c>
      <c r="AL23" s="14" t="str">
        <f t="shared" si="191"/>
        <v>Sangat baik</v>
      </c>
      <c r="AM23" s="14" t="str">
        <f t="shared" si="192"/>
        <v>Baik</v>
      </c>
      <c r="AN23" s="14" t="str">
        <f t="shared" si="193"/>
        <v>Kurang Baik</v>
      </c>
      <c r="AO23" s="14" t="str">
        <f t="shared" si="194"/>
        <v>Sangat baik</v>
      </c>
      <c r="AP23" s="14" t="str">
        <f t="shared" si="195"/>
        <v>Sangat baik</v>
      </c>
      <c r="AQ23" s="14" t="str">
        <f t="shared" si="196"/>
        <v>Sangat baik</v>
      </c>
      <c r="AR23" s="14" t="str">
        <f t="shared" si="197"/>
        <v>Sangat baik</v>
      </c>
      <c r="AU23" s="14" t="s">
        <v>103</v>
      </c>
      <c r="AV23" s="14" t="str">
        <f t="shared" si="198"/>
        <v>B</v>
      </c>
      <c r="AW23" s="14" t="s">
        <v>106</v>
      </c>
      <c r="AX23" s="14" t="str">
        <f t="shared" si="199"/>
        <v>C</v>
      </c>
      <c r="AY23" s="14" t="s">
        <v>105</v>
      </c>
      <c r="AZ23" s="14" t="str">
        <f t="shared" ref="AZ23" si="200">IF(AC23="Sangat Tidak Baik","STB",
IF(AC23="Kurang Baik","KB",
IF(AC23="Cukup","C",
IF(AC23="Baik","B",
IF(AC23="Sangat Baik","SB","")))))</f>
        <v>KB</v>
      </c>
      <c r="BA23" s="14" t="s">
        <v>109</v>
      </c>
      <c r="BB23" s="14" t="str">
        <f t="shared" si="38"/>
        <v>C</v>
      </c>
      <c r="BC23" s="14" t="s">
        <v>105</v>
      </c>
      <c r="BD23" s="14" t="s">
        <v>103</v>
      </c>
      <c r="BE23" s="14" t="str">
        <f t="shared" si="39"/>
        <v>KB</v>
      </c>
      <c r="BF23" s="14" t="s">
        <v>109</v>
      </c>
      <c r="BG23" s="14" t="str">
        <f t="shared" si="40"/>
        <v>SB</v>
      </c>
      <c r="BH23" s="14" t="s">
        <v>107</v>
      </c>
      <c r="BI23" s="14" t="str">
        <f t="shared" si="13"/>
        <v>C</v>
      </c>
      <c r="BJ23" s="14" t="s">
        <v>105</v>
      </c>
      <c r="BK23" s="14" t="str">
        <f t="shared" si="41"/>
        <v>B</v>
      </c>
      <c r="BL23" s="14" t="s">
        <v>106</v>
      </c>
      <c r="BM23" s="14" t="s">
        <v>103</v>
      </c>
      <c r="BN23" s="14" t="str">
        <f t="shared" si="42"/>
        <v>STB</v>
      </c>
      <c r="BO23" s="14" t="s">
        <v>108</v>
      </c>
      <c r="BP23" s="14" t="str">
        <f t="shared" si="43"/>
        <v>STB</v>
      </c>
      <c r="BQ23" s="14" t="s">
        <v>108</v>
      </c>
      <c r="BR23" s="14" t="str">
        <f t="shared" si="44"/>
        <v>C</v>
      </c>
      <c r="BS23" s="14" t="s">
        <v>105</v>
      </c>
      <c r="BT23" s="14" t="str">
        <f t="shared" si="45"/>
        <v>STB</v>
      </c>
      <c r="BU23" s="14" t="s">
        <v>108</v>
      </c>
      <c r="BV23" s="14" t="s">
        <v>103</v>
      </c>
      <c r="BW23" s="14" t="str">
        <f t="shared" si="46"/>
        <v>C</v>
      </c>
      <c r="BX23" s="14" t="s">
        <v>105</v>
      </c>
      <c r="BY23" s="14" t="str">
        <f t="shared" si="47"/>
        <v>SB</v>
      </c>
      <c r="BZ23" s="14" t="s">
        <v>107</v>
      </c>
      <c r="CA23" s="14" t="str">
        <f t="shared" si="48"/>
        <v>B</v>
      </c>
      <c r="CB23" s="14" t="s">
        <v>106</v>
      </c>
      <c r="CC23" s="14" t="str">
        <f t="shared" si="49"/>
        <v>KB</v>
      </c>
      <c r="CD23" s="14" t="s">
        <v>109</v>
      </c>
      <c r="CE23" s="14" t="s">
        <v>103</v>
      </c>
      <c r="CF23" s="14" t="str">
        <f t="shared" si="50"/>
        <v>SB</v>
      </c>
      <c r="CG23" s="14" t="s">
        <v>107</v>
      </c>
      <c r="CH23" s="14" t="str">
        <f t="shared" si="51"/>
        <v>SB</v>
      </c>
      <c r="CI23" s="14" t="s">
        <v>107</v>
      </c>
      <c r="CJ23" s="14" t="str">
        <f t="shared" si="52"/>
        <v>SB</v>
      </c>
      <c r="CK23" s="14" t="s">
        <v>107</v>
      </c>
      <c r="CL23" s="14" t="str">
        <f t="shared" si="53"/>
        <v>SB</v>
      </c>
      <c r="CM23" s="14" t="s">
        <v>107</v>
      </c>
      <c r="CO23" s="14" t="s">
        <v>103</v>
      </c>
      <c r="CP23" s="14" t="str">
        <f t="shared" si="54"/>
        <v>0,7</v>
      </c>
      <c r="CQ23" s="14" t="str">
        <f t="shared" si="55"/>
        <v>0,25</v>
      </c>
      <c r="CR23" s="14" t="str">
        <f t="shared" si="14"/>
        <v>0,5</v>
      </c>
      <c r="CS23" s="14" t="str">
        <f t="shared" si="56"/>
        <v>0,45</v>
      </c>
      <c r="CT23" s="14" t="str">
        <f t="shared" si="57"/>
        <v>0,3</v>
      </c>
      <c r="CU23" s="14" t="str">
        <f t="shared" si="58"/>
        <v>0,65</v>
      </c>
      <c r="CV23" s="14" t="str">
        <f t="shared" si="59"/>
        <v>0,5</v>
      </c>
      <c r="CW23" s="14" t="str">
        <f t="shared" si="60"/>
        <v>0,45</v>
      </c>
      <c r="CY23" s="14" t="str">
        <f t="shared" si="61"/>
        <v>0,3</v>
      </c>
      <c r="CZ23" s="14" t="str">
        <f t="shared" si="62"/>
        <v>0,65</v>
      </c>
      <c r="DA23" s="14" t="str">
        <f t="shared" si="63"/>
        <v>0,8</v>
      </c>
      <c r="DB23" s="14" t="str">
        <f t="shared" si="64"/>
        <v>0,15</v>
      </c>
      <c r="DC23" s="14" t="str">
        <f t="shared" si="65"/>
        <v>0,5</v>
      </c>
      <c r="DD23" s="14" t="str">
        <f t="shared" si="66"/>
        <v>0,45</v>
      </c>
      <c r="DE23" s="14" t="str">
        <f t="shared" si="67"/>
        <v>0,7</v>
      </c>
      <c r="DF23" s="14" t="str">
        <f t="shared" si="68"/>
        <v>0,25</v>
      </c>
      <c r="DH23" s="14" t="str">
        <f t="shared" si="69"/>
        <v>0,2</v>
      </c>
      <c r="DI23" s="14" t="str">
        <f t="shared" si="70"/>
        <v>0,75</v>
      </c>
      <c r="DJ23" s="14" t="str">
        <f t="shared" si="71"/>
        <v>0,2</v>
      </c>
      <c r="DK23" s="14" t="str">
        <f t="shared" si="72"/>
        <v>0,75</v>
      </c>
      <c r="DL23" s="14" t="str">
        <f t="shared" si="73"/>
        <v>0,5</v>
      </c>
      <c r="DM23" s="14" t="str">
        <f t="shared" si="74"/>
        <v>0,45</v>
      </c>
      <c r="DN23" s="14" t="str">
        <f t="shared" si="75"/>
        <v>0,2</v>
      </c>
      <c r="DO23" s="14" t="str">
        <f t="shared" si="76"/>
        <v>0,75</v>
      </c>
      <c r="DQ23" s="14" t="str">
        <f t="shared" si="77"/>
        <v>0,5</v>
      </c>
      <c r="DR23" s="14" t="str">
        <f t="shared" si="78"/>
        <v>0,45</v>
      </c>
      <c r="DS23" s="14" t="str">
        <f t="shared" si="79"/>
        <v>0,8</v>
      </c>
      <c r="DT23" s="14" t="str">
        <f t="shared" si="80"/>
        <v>0,15</v>
      </c>
      <c r="DU23" s="14" t="str">
        <f t="shared" si="81"/>
        <v>0,7</v>
      </c>
      <c r="DV23" s="14" t="str">
        <f t="shared" si="82"/>
        <v>0,25</v>
      </c>
      <c r="DW23" s="14" t="str">
        <f t="shared" si="83"/>
        <v>0,3</v>
      </c>
      <c r="DX23" s="14" t="str">
        <f t="shared" si="84"/>
        <v>0,65</v>
      </c>
      <c r="DZ23" s="14" t="str">
        <f t="shared" si="85"/>
        <v>0,8</v>
      </c>
      <c r="EA23" s="14" t="str">
        <f t="shared" si="86"/>
        <v>0,15</v>
      </c>
      <c r="EB23" s="14" t="str">
        <f t="shared" si="87"/>
        <v>0,8</v>
      </c>
      <c r="EC23" s="14" t="str">
        <f t="shared" si="88"/>
        <v>0,15</v>
      </c>
      <c r="ED23" s="14" t="str">
        <f t="shared" si="89"/>
        <v>0,8</v>
      </c>
      <c r="EE23" s="14" t="str">
        <f t="shared" si="90"/>
        <v>0,15</v>
      </c>
      <c r="EF23" s="14" t="str">
        <f t="shared" si="91"/>
        <v>0,8</v>
      </c>
      <c r="EG23" s="14" t="str">
        <f t="shared" si="92"/>
        <v>0,15</v>
      </c>
    </row>
    <row r="24" spans="1:137" x14ac:dyDescent="0.25">
      <c r="AX24" s="14" t="str">
        <f t="shared" si="199"/>
        <v/>
      </c>
      <c r="AY24" s="14" t="s">
        <v>110</v>
      </c>
      <c r="AZ24" s="14" t="str">
        <f t="shared" si="37"/>
        <v/>
      </c>
      <c r="BA24" s="14" t="s">
        <v>110</v>
      </c>
      <c r="BB24" s="14" t="str">
        <f t="shared" si="38"/>
        <v/>
      </c>
      <c r="BC24" s="14" t="s">
        <v>110</v>
      </c>
      <c r="BE24" s="14" t="str">
        <f t="shared" si="39"/>
        <v/>
      </c>
      <c r="BF24" s="14" t="s">
        <v>110</v>
      </c>
      <c r="BG24" s="14" t="str">
        <f t="shared" si="40"/>
        <v/>
      </c>
      <c r="BH24" s="14" t="s">
        <v>110</v>
      </c>
      <c r="BI24" s="14" t="str">
        <f t="shared" si="13"/>
        <v/>
      </c>
      <c r="BJ24" s="14" t="s">
        <v>110</v>
      </c>
      <c r="BK24" s="14" t="str">
        <f t="shared" si="41"/>
        <v/>
      </c>
      <c r="BL24" s="14" t="s">
        <v>110</v>
      </c>
      <c r="BN24" s="14" t="str">
        <f t="shared" si="42"/>
        <v/>
      </c>
      <c r="BO24" s="14" t="s">
        <v>110</v>
      </c>
      <c r="BP24" s="14" t="str">
        <f t="shared" si="43"/>
        <v/>
      </c>
      <c r="BQ24" s="14" t="s">
        <v>110</v>
      </c>
      <c r="BR24" s="14" t="str">
        <f t="shared" si="44"/>
        <v/>
      </c>
      <c r="BS24" s="14" t="s">
        <v>110</v>
      </c>
      <c r="BT24" s="14" t="str">
        <f t="shared" si="45"/>
        <v/>
      </c>
      <c r="BU24" s="14" t="s">
        <v>110</v>
      </c>
      <c r="BW24" s="14" t="str">
        <f t="shared" si="46"/>
        <v/>
      </c>
      <c r="BX24" s="14" t="s">
        <v>110</v>
      </c>
      <c r="BY24" s="14" t="str">
        <f t="shared" si="47"/>
        <v/>
      </c>
      <c r="BZ24" s="14" t="s">
        <v>110</v>
      </c>
      <c r="CA24" s="14" t="str">
        <f t="shared" si="48"/>
        <v/>
      </c>
      <c r="CB24" s="14" t="s">
        <v>110</v>
      </c>
      <c r="CC24" s="14" t="str">
        <f t="shared" si="49"/>
        <v/>
      </c>
      <c r="CD24" s="14" t="s">
        <v>110</v>
      </c>
      <c r="CF24" s="14" t="str">
        <f t="shared" si="50"/>
        <v/>
      </c>
      <c r="CG24" s="14" t="s">
        <v>110</v>
      </c>
      <c r="CH24" s="14" t="str">
        <f t="shared" si="51"/>
        <v/>
      </c>
      <c r="CI24" s="14" t="s">
        <v>110</v>
      </c>
      <c r="CJ24" s="14" t="str">
        <f t="shared" si="52"/>
        <v/>
      </c>
      <c r="CK24" s="14" t="s">
        <v>110</v>
      </c>
      <c r="CL24" s="14" t="str">
        <f t="shared" si="53"/>
        <v/>
      </c>
      <c r="CM24" s="14" t="s">
        <v>110</v>
      </c>
      <c r="CP24" s="14" t="str">
        <f t="shared" si="54"/>
        <v/>
      </c>
      <c r="CQ24" s="14" t="str">
        <f t="shared" si="55"/>
        <v/>
      </c>
      <c r="CR24" s="14" t="str">
        <f t="shared" si="14"/>
        <v/>
      </c>
      <c r="CS24" s="14" t="str">
        <f t="shared" si="56"/>
        <v/>
      </c>
      <c r="CT24" s="14" t="str">
        <f t="shared" si="57"/>
        <v/>
      </c>
      <c r="CU24" s="14" t="str">
        <f t="shared" si="58"/>
        <v/>
      </c>
      <c r="CV24" s="14" t="str">
        <f t="shared" si="59"/>
        <v/>
      </c>
      <c r="CW24" s="14" t="str">
        <f t="shared" si="60"/>
        <v/>
      </c>
      <c r="CY24" s="14" t="str">
        <f t="shared" si="61"/>
        <v/>
      </c>
      <c r="CZ24" s="14" t="str">
        <f t="shared" si="62"/>
        <v/>
      </c>
      <c r="DA24" s="14" t="str">
        <f t="shared" si="63"/>
        <v/>
      </c>
      <c r="DB24" s="14" t="str">
        <f t="shared" si="64"/>
        <v/>
      </c>
      <c r="DC24" s="14" t="str">
        <f t="shared" si="65"/>
        <v/>
      </c>
      <c r="DD24" s="14" t="str">
        <f t="shared" si="66"/>
        <v/>
      </c>
      <c r="DE24" s="14" t="str">
        <f t="shared" si="67"/>
        <v/>
      </c>
      <c r="DF24" s="14" t="str">
        <f t="shared" si="68"/>
        <v/>
      </c>
      <c r="DH24" s="14" t="str">
        <f t="shared" si="69"/>
        <v/>
      </c>
      <c r="DI24" s="14" t="str">
        <f t="shared" si="70"/>
        <v/>
      </c>
      <c r="DJ24" s="14" t="str">
        <f t="shared" si="71"/>
        <v/>
      </c>
      <c r="DK24" s="14" t="str">
        <f t="shared" si="72"/>
        <v/>
      </c>
      <c r="DL24" s="14" t="str">
        <f t="shared" si="73"/>
        <v/>
      </c>
      <c r="DM24" s="14" t="str">
        <f t="shared" si="74"/>
        <v/>
      </c>
      <c r="DN24" s="14" t="str">
        <f t="shared" si="75"/>
        <v/>
      </c>
      <c r="DO24" s="14" t="str">
        <f t="shared" si="76"/>
        <v/>
      </c>
      <c r="DQ24" s="14" t="str">
        <f t="shared" si="77"/>
        <v/>
      </c>
      <c r="DR24" s="14" t="str">
        <f t="shared" si="78"/>
        <v/>
      </c>
      <c r="DS24" s="14" t="str">
        <f t="shared" si="79"/>
        <v/>
      </c>
      <c r="DT24" s="14" t="str">
        <f t="shared" si="80"/>
        <v/>
      </c>
      <c r="DU24" s="14" t="str">
        <f t="shared" si="81"/>
        <v/>
      </c>
      <c r="DV24" s="14" t="str">
        <f t="shared" si="82"/>
        <v/>
      </c>
      <c r="DW24" s="14" t="str">
        <f t="shared" si="83"/>
        <v/>
      </c>
      <c r="DX24" s="14" t="str">
        <f t="shared" si="84"/>
        <v/>
      </c>
      <c r="DZ24" s="14" t="str">
        <f t="shared" si="85"/>
        <v/>
      </c>
      <c r="EA24" s="14" t="str">
        <f t="shared" si="86"/>
        <v/>
      </c>
      <c r="EB24" s="14" t="str">
        <f t="shared" si="87"/>
        <v/>
      </c>
      <c r="EC24" s="14" t="str">
        <f t="shared" si="88"/>
        <v/>
      </c>
      <c r="ED24" s="14" t="str">
        <f t="shared" si="89"/>
        <v/>
      </c>
      <c r="EE24" s="14" t="str">
        <f t="shared" si="90"/>
        <v/>
      </c>
      <c r="EF24" s="14" t="str">
        <f t="shared" si="91"/>
        <v/>
      </c>
      <c r="EG24" s="14" t="str">
        <f t="shared" si="92"/>
        <v/>
      </c>
    </row>
    <row r="25" spans="1:137" x14ac:dyDescent="0.25">
      <c r="B25" s="14" t="s">
        <v>82</v>
      </c>
      <c r="F25" s="14" t="s">
        <v>83</v>
      </c>
      <c r="J25" s="14" t="s">
        <v>84</v>
      </c>
      <c r="N25" s="14" t="s">
        <v>85</v>
      </c>
      <c r="R25" s="14" t="s">
        <v>86</v>
      </c>
      <c r="Y25" s="14" t="s">
        <v>82</v>
      </c>
      <c r="AC25" s="14" t="s">
        <v>83</v>
      </c>
      <c r="AG25" s="14" t="s">
        <v>84</v>
      </c>
      <c r="AK25" s="14" t="s">
        <v>85</v>
      </c>
      <c r="AO25" s="14" t="s">
        <v>86</v>
      </c>
      <c r="AV25" s="14" t="s">
        <v>82</v>
      </c>
      <c r="AX25" s="14" t="str">
        <f t="shared" si="199"/>
        <v/>
      </c>
      <c r="AY25" s="14" t="s">
        <v>110</v>
      </c>
      <c r="AZ25" s="14" t="str">
        <f t="shared" si="37"/>
        <v/>
      </c>
      <c r="BA25" s="14" t="s">
        <v>110</v>
      </c>
      <c r="BB25" s="14" t="str">
        <f t="shared" si="38"/>
        <v/>
      </c>
      <c r="BC25" s="14" t="s">
        <v>110</v>
      </c>
      <c r="BE25" s="14" t="s">
        <v>83</v>
      </c>
      <c r="BF25" s="14" t="s">
        <v>110</v>
      </c>
      <c r="BG25" s="14" t="str">
        <f t="shared" si="40"/>
        <v/>
      </c>
      <c r="BH25" s="14" t="s">
        <v>110</v>
      </c>
      <c r="BI25" s="14" t="str">
        <f t="shared" si="13"/>
        <v/>
      </c>
      <c r="BJ25" s="14" t="s">
        <v>110</v>
      </c>
      <c r="BK25" s="14" t="str">
        <f t="shared" si="41"/>
        <v/>
      </c>
      <c r="BL25" s="14" t="s">
        <v>110</v>
      </c>
      <c r="BN25" s="14" t="s">
        <v>84</v>
      </c>
      <c r="BO25" s="14" t="s">
        <v>110</v>
      </c>
      <c r="BP25" s="14" t="str">
        <f t="shared" si="43"/>
        <v/>
      </c>
      <c r="BQ25" s="14" t="s">
        <v>110</v>
      </c>
      <c r="BR25" s="14" t="str">
        <f t="shared" si="44"/>
        <v/>
      </c>
      <c r="BS25" s="14" t="s">
        <v>110</v>
      </c>
      <c r="BT25" s="14" t="str">
        <f t="shared" si="45"/>
        <v/>
      </c>
      <c r="BU25" s="14" t="s">
        <v>110</v>
      </c>
      <c r="BW25" s="14" t="s">
        <v>85</v>
      </c>
      <c r="BX25" s="14" t="s">
        <v>110</v>
      </c>
      <c r="BY25" s="14" t="str">
        <f t="shared" si="47"/>
        <v/>
      </c>
      <c r="BZ25" s="14" t="s">
        <v>110</v>
      </c>
      <c r="CA25" s="14" t="str">
        <f t="shared" si="48"/>
        <v/>
      </c>
      <c r="CB25" s="14" t="s">
        <v>110</v>
      </c>
      <c r="CC25" s="14" t="str">
        <f t="shared" si="49"/>
        <v/>
      </c>
      <c r="CD25" s="14" t="s">
        <v>110</v>
      </c>
      <c r="CF25" s="14" t="s">
        <v>86</v>
      </c>
      <c r="CG25" s="14" t="s">
        <v>110</v>
      </c>
      <c r="CH25" s="14" t="str">
        <f t="shared" si="51"/>
        <v/>
      </c>
      <c r="CI25" s="14" t="s">
        <v>110</v>
      </c>
      <c r="CJ25" s="14" t="str">
        <f t="shared" si="52"/>
        <v/>
      </c>
      <c r="CK25" s="14" t="s">
        <v>110</v>
      </c>
      <c r="CL25" s="14" t="str">
        <f t="shared" si="53"/>
        <v/>
      </c>
      <c r="CM25" s="14" t="s">
        <v>110</v>
      </c>
      <c r="CP25" s="14" t="s">
        <v>82</v>
      </c>
      <c r="CR25" s="14" t="str">
        <f t="shared" ref="CR25" si="201">IF(BT25="Sangat Tidak Baik","STB",
IF(BT25="Kurang Baik","KB",
IF(BT25="Cukup","C",
IF(BT25="Baik","B",
IF(BT25="Sangat Baik","SB","")))))</f>
        <v/>
      </c>
      <c r="CS25" s="14" t="s">
        <v>110</v>
      </c>
      <c r="CT25" s="14" t="str">
        <f t="shared" ref="CT25" si="202">IF(BU25="Sangat Tidak Baik","STB",
IF(BU25="Tidak Baik","TB",
IF(BU25="Cukup","C",
IF( BU25="Baik","B",
IF(BU25="Sangat Baik","SB","")))))</f>
        <v/>
      </c>
      <c r="CU25" s="14" t="s">
        <v>110</v>
      </c>
      <c r="CV25" s="14" t="str">
        <f t="shared" ref="CV25" si="203">IF(BV25="Sangat Tidak Baik","STB",
IF(BV25="Kurang Baik","KB",
IF(BV25="Cukup","C",
IF(BV25="Baik","B",
IF(BV25="Sangat Baik","SB","")))))</f>
        <v/>
      </c>
      <c r="CW25" s="14" t="s">
        <v>110</v>
      </c>
      <c r="CY25" s="14" t="s">
        <v>83</v>
      </c>
      <c r="CZ25" s="14" t="s">
        <v>110</v>
      </c>
      <c r="DA25" s="14" t="str">
        <f t="shared" ref="DA25" si="204">IF(BX25="Sangat Tidak Baik","STB",
IF(BX25="Kurang Baik","KB",
IF(BX25="Cukup","C",
IF(BX25="Baik","B",
IF(BX25="Sangat Baik","SB","")))))</f>
        <v/>
      </c>
      <c r="DB25" s="14" t="s">
        <v>110</v>
      </c>
      <c r="DC25" s="14" t="str">
        <f t="shared" ref="DC25" si="205">IF(BY25="Sangat Tidak Baik","STB",
IF(BY25="Kurang Baik","KB",
IF(BY25="Cukup","C",
IF(BY25="Baik","B",
IF(BY25="Sangat Baik","SB","")))))</f>
        <v/>
      </c>
      <c r="DD25" s="14" t="s">
        <v>110</v>
      </c>
      <c r="DE25" s="14" t="str">
        <f t="shared" ref="DE25" si="206">IF(BZ25="Sangat Tidak Baik","STB",
IF(BZ25="Kurang Baik","KB",
IF(BZ25="Cukup","C",
IF(BZ25="Baik","B",
IF(BZ25="Sangat Baik","SB","")))))</f>
        <v/>
      </c>
      <c r="DF25" s="14" t="s">
        <v>110</v>
      </c>
      <c r="DH25" s="14" t="s">
        <v>84</v>
      </c>
      <c r="DI25" s="14" t="s">
        <v>110</v>
      </c>
      <c r="DJ25" s="14" t="str">
        <f t="shared" ref="DJ25" si="207">IF(CB25="Sangat Tidak Baik","STB",
IF(CB25="Kurang Baik","KB",
IF(CB25="Cukup","C",
IF(CB25="Baik","B",
IF(CB25="Sangat Baik","SB","")))))</f>
        <v/>
      </c>
      <c r="DK25" s="14" t="s">
        <v>110</v>
      </c>
      <c r="DL25" s="14" t="str">
        <f t="shared" ref="DL25" si="208">IF(CC25="Sangat Tidak Baik","STB",
IF(CC25="Kurang Baik","KB",
IF(CC25="Cukup","C",
IF(CC25="Baik","B",
IF(CC25="Sangat Baik","SB","")))))</f>
        <v/>
      </c>
      <c r="DM25" s="14" t="s">
        <v>110</v>
      </c>
      <c r="DN25" s="14" t="str">
        <f t="shared" ref="DN25" si="209">IF(CD25="Sangat Tidak Baik","STB",
IF(CD25="Kurang Baik","KB",
IF(CD25="Cukup","C",
IF(CD25="Baik","B",
IF(CD25="Sangat Baik","SB","")))))</f>
        <v/>
      </c>
      <c r="DO25" s="14" t="s">
        <v>110</v>
      </c>
      <c r="DQ25" s="14" t="s">
        <v>85</v>
      </c>
      <c r="DR25" s="14" t="s">
        <v>110</v>
      </c>
      <c r="DS25" s="14" t="str">
        <f t="shared" ref="DS25" si="210">IF(CF25="Sangat Tidak Baik","STB",
IF(CF25="Kurang Baik","KB",
IF(CF25="Cukup","C",
IF(CF25="Baik","B",
IF(CF25="Sangat Baik","SB","")))))</f>
        <v/>
      </c>
      <c r="DT25" s="14" t="s">
        <v>110</v>
      </c>
      <c r="DU25" s="14" t="str">
        <f t="shared" ref="DU25" si="211">IF(CG25="Sangat Tidak Baik","STB",
IF(CG25="Kurang Baik","KB",
IF(CG25="Cukup","C",
IF(CG25="Baik","B",
IF(CG25="Sangat Baik","SB","")))))</f>
        <v/>
      </c>
      <c r="DV25" s="14" t="s">
        <v>110</v>
      </c>
      <c r="DW25" s="14" t="str">
        <f t="shared" ref="DW25" si="212">IF(CH25="Sangat Tidak Baik","STB",
IF(CH25="Kurang Baik","KB",
IF(CH25="Cukup","C",
IF(CH25="Baik","B",
IF(CH25="Sangat Baik","SB","")))))</f>
        <v/>
      </c>
      <c r="DX25" s="14" t="s">
        <v>110</v>
      </c>
      <c r="DZ25" s="14" t="s">
        <v>86</v>
      </c>
      <c r="EA25" s="14" t="s">
        <v>110</v>
      </c>
      <c r="EB25" s="14" t="str">
        <f t="shared" ref="EB25" si="213">IF(CJ25="Sangat Tidak Baik","STB",
IF(CJ25="Kurang Baik","KB",
IF(CJ25="Cukup","C",
IF(CJ25="Baik","B",
IF(CJ25="Sangat Baik","SB","")))))</f>
        <v/>
      </c>
      <c r="EC25" s="14" t="s">
        <v>110</v>
      </c>
      <c r="ED25" s="14" t="str">
        <f t="shared" ref="ED25" si="214">IF(CK25="Sangat Tidak Baik","STB",
IF(CK25="Kurang Baik","KB",
IF(CK25="Cukup","C",
IF(CK25="Baik","B",
IF(CK25="Sangat Baik","SB","")))))</f>
        <v/>
      </c>
      <c r="EE25" s="14" t="s">
        <v>110</v>
      </c>
      <c r="EF25" s="14" t="str">
        <f t="shared" ref="EF25" si="215">IF(CL25="Sangat Tidak Baik","STB",
IF(CL25="Kurang Baik","KB",
IF(CL25="Cukup","C",
IF(CL25="Baik","B",
IF(CL25="Sangat Baik","SB","")))))</f>
        <v/>
      </c>
      <c r="EG25" s="14" t="s">
        <v>110</v>
      </c>
    </row>
    <row r="26" spans="1:137" x14ac:dyDescent="0.25">
      <c r="B26" s="16" t="s">
        <v>68</v>
      </c>
      <c r="C26" s="16" t="s">
        <v>69</v>
      </c>
      <c r="D26" s="16" t="s">
        <v>70</v>
      </c>
      <c r="E26" s="16" t="s">
        <v>71</v>
      </c>
      <c r="F26" s="14" t="s">
        <v>68</v>
      </c>
      <c r="G26" s="14" t="s">
        <v>69</v>
      </c>
      <c r="H26" s="14" t="s">
        <v>70</v>
      </c>
      <c r="I26" s="14" t="s">
        <v>71</v>
      </c>
      <c r="J26" s="16" t="s">
        <v>68</v>
      </c>
      <c r="K26" s="16" t="s">
        <v>69</v>
      </c>
      <c r="L26" s="16" t="s">
        <v>70</v>
      </c>
      <c r="M26" s="16" t="s">
        <v>71</v>
      </c>
      <c r="N26" s="14" t="s">
        <v>68</v>
      </c>
      <c r="O26" s="14" t="s">
        <v>69</v>
      </c>
      <c r="P26" s="14" t="s">
        <v>70</v>
      </c>
      <c r="Q26" s="14" t="s">
        <v>71</v>
      </c>
      <c r="R26" s="16" t="s">
        <v>68</v>
      </c>
      <c r="S26" s="16" t="s">
        <v>69</v>
      </c>
      <c r="T26" s="16" t="s">
        <v>70</v>
      </c>
      <c r="U26" s="16" t="s">
        <v>71</v>
      </c>
      <c r="Y26" s="16" t="s">
        <v>68</v>
      </c>
      <c r="Z26" s="16" t="s">
        <v>69</v>
      </c>
      <c r="AA26" s="16" t="s">
        <v>70</v>
      </c>
      <c r="AB26" s="16" t="s">
        <v>71</v>
      </c>
      <c r="AC26" s="14" t="s">
        <v>68</v>
      </c>
      <c r="AD26" s="14" t="s">
        <v>69</v>
      </c>
      <c r="AE26" s="14" t="s">
        <v>70</v>
      </c>
      <c r="AF26" s="14" t="s">
        <v>71</v>
      </c>
      <c r="AG26" s="16" t="s">
        <v>68</v>
      </c>
      <c r="AH26" s="16" t="s">
        <v>69</v>
      </c>
      <c r="AI26" s="16" t="s">
        <v>70</v>
      </c>
      <c r="AJ26" s="16" t="s">
        <v>71</v>
      </c>
      <c r="AK26" s="14" t="s">
        <v>68</v>
      </c>
      <c r="AL26" s="14" t="s">
        <v>69</v>
      </c>
      <c r="AM26" s="14" t="s">
        <v>70</v>
      </c>
      <c r="AN26" s="14" t="s">
        <v>71</v>
      </c>
      <c r="AO26" s="16" t="s">
        <v>68</v>
      </c>
      <c r="AP26" s="16" t="s">
        <v>69</v>
      </c>
      <c r="AQ26" s="16" t="s">
        <v>70</v>
      </c>
      <c r="AR26" s="16" t="s">
        <v>71</v>
      </c>
      <c r="AV26" s="16" t="s">
        <v>68</v>
      </c>
      <c r="AX26" s="16" t="s">
        <v>69</v>
      </c>
      <c r="AZ26" s="16" t="s">
        <v>70</v>
      </c>
      <c r="BB26" s="16" t="s">
        <v>71</v>
      </c>
      <c r="BE26" s="16" t="s">
        <v>68</v>
      </c>
      <c r="BG26" s="16" t="s">
        <v>69</v>
      </c>
      <c r="BI26" s="16" t="s">
        <v>70</v>
      </c>
      <c r="BK26" s="16" t="s">
        <v>71</v>
      </c>
      <c r="BN26" s="16" t="s">
        <v>68</v>
      </c>
      <c r="BP26" s="16" t="s">
        <v>69</v>
      </c>
      <c r="BR26" s="16" t="s">
        <v>70</v>
      </c>
      <c r="BT26" s="16" t="s">
        <v>71</v>
      </c>
      <c r="BW26" s="16" t="s">
        <v>68</v>
      </c>
      <c r="BY26" s="16" t="s">
        <v>69</v>
      </c>
      <c r="CA26" s="16" t="s">
        <v>70</v>
      </c>
      <c r="CC26" s="16" t="s">
        <v>71</v>
      </c>
      <c r="CF26" s="16" t="s">
        <v>68</v>
      </c>
      <c r="CH26" s="16" t="s">
        <v>69</v>
      </c>
      <c r="CJ26" s="16" t="s">
        <v>70</v>
      </c>
      <c r="CL26" s="16" t="s">
        <v>71</v>
      </c>
      <c r="CP26" s="16" t="s">
        <v>68</v>
      </c>
      <c r="CR26" s="16" t="s">
        <v>69</v>
      </c>
      <c r="CT26" s="16" t="s">
        <v>70</v>
      </c>
      <c r="CV26" s="16" t="s">
        <v>71</v>
      </c>
      <c r="CW26" s="14" t="str">
        <f t="shared" si="60"/>
        <v/>
      </c>
      <c r="CY26" s="16" t="s">
        <v>68</v>
      </c>
      <c r="DA26" s="16" t="s">
        <v>69</v>
      </c>
      <c r="DC26" s="16" t="s">
        <v>70</v>
      </c>
      <c r="DE26" s="16" t="s">
        <v>71</v>
      </c>
      <c r="DH26" s="16" t="s">
        <v>68</v>
      </c>
      <c r="DJ26" s="16" t="s">
        <v>69</v>
      </c>
      <c r="DL26" s="16" t="s">
        <v>70</v>
      </c>
      <c r="DN26" s="16" t="s">
        <v>71</v>
      </c>
      <c r="DQ26" s="16" t="s">
        <v>68</v>
      </c>
      <c r="DS26" s="16" t="s">
        <v>69</v>
      </c>
      <c r="DU26" s="16" t="s">
        <v>70</v>
      </c>
      <c r="DW26" s="16" t="s">
        <v>71</v>
      </c>
      <c r="DZ26" s="16" t="s">
        <v>68</v>
      </c>
      <c r="EB26" s="16" t="s">
        <v>69</v>
      </c>
      <c r="ED26" s="16" t="s">
        <v>70</v>
      </c>
      <c r="EF26" s="16" t="s">
        <v>71</v>
      </c>
    </row>
    <row r="27" spans="1:137" x14ac:dyDescent="0.25">
      <c r="A27" s="14" t="s">
        <v>101</v>
      </c>
      <c r="B27" s="14">
        <v>2</v>
      </c>
      <c r="C27" s="14">
        <v>5</v>
      </c>
      <c r="D27" s="14">
        <v>1</v>
      </c>
      <c r="E27" s="14">
        <v>2</v>
      </c>
      <c r="F27" s="14">
        <v>2</v>
      </c>
      <c r="G27" s="14">
        <v>3</v>
      </c>
      <c r="H27" s="14">
        <v>2</v>
      </c>
      <c r="I27" s="14">
        <v>1</v>
      </c>
      <c r="J27" s="14">
        <v>1</v>
      </c>
      <c r="K27" s="14">
        <v>2</v>
      </c>
      <c r="L27" s="14">
        <v>2</v>
      </c>
      <c r="M27" s="14">
        <v>1</v>
      </c>
      <c r="N27" s="14">
        <v>2</v>
      </c>
      <c r="O27" s="14">
        <v>3</v>
      </c>
      <c r="P27" s="14">
        <v>1</v>
      </c>
      <c r="Q27" s="14">
        <v>1</v>
      </c>
      <c r="R27" s="14">
        <v>5</v>
      </c>
      <c r="S27" s="14">
        <v>3</v>
      </c>
      <c r="T27" s="14">
        <v>3</v>
      </c>
      <c r="U27" s="14">
        <v>5</v>
      </c>
      <c r="X27" s="14" t="s">
        <v>101</v>
      </c>
      <c r="Y27" s="14" t="str">
        <f t="shared" ref="Y27:Y29" si="216">IF(B27=1,"Sangat tidak baik",
IF(B27=2,"Kurang Baik",
IF(B27=3,"Cukup",
IF(B27=4,"Baik",
IF(B27=5,"Sangat baik","")))))</f>
        <v>Kurang Baik</v>
      </c>
      <c r="Z27" s="14" t="str">
        <f t="shared" ref="Z27:Z29" si="217">IF(C27=1,"Sangat tidak baik",
IF(C27=2,"Kurang Baik",
IF(C27=3,"Cukup",
IF(C27=4,"Baik",
IF(C27=5,"Sangat baik","")))))</f>
        <v>Sangat baik</v>
      </c>
      <c r="AA27" s="14" t="str">
        <f t="shared" ref="AA27:AA29" si="218">IF(D27=1,"Sangat tidak baik",
IF(D27=2,"Kurang Baik",
IF(D27=3,"Cukup",
IF(D27=4,"Baik",
IF(D27=5,"Sangat baik","")))))</f>
        <v>Sangat tidak baik</v>
      </c>
      <c r="AB27" s="14" t="str">
        <f t="shared" ref="AB27:AB29" si="219">IF(E27=1,"Sangat tidak baik",
IF(E27=2,"Kurang Baik",
IF(E27=3,"Cukup",
IF(E27=4,"Baik",
IF(E27=5,"Sangat baik","")))))</f>
        <v>Kurang Baik</v>
      </c>
      <c r="AC27" s="14" t="str">
        <f t="shared" ref="AC27:AC29" si="220">IF(F27=1,"Sangat tidak baik",
IF(F27=2,"Kurang Baik",
IF(F27=3,"Cukup",
IF(F27=4,"Baik",
IF(F27=5,"Sangat baik","")))))</f>
        <v>Kurang Baik</v>
      </c>
      <c r="AD27" s="14" t="str">
        <f t="shared" ref="AD27:AD29" si="221">IF(G27=1,"Sangat tidak baik",
IF(G27=2,"Kurang Baik",
IF(G27=3,"Cukup",
IF(G27=4,"Baik",
IF(G27=5,"Sangat baik","")))))</f>
        <v>Cukup</v>
      </c>
      <c r="AE27" s="14" t="str">
        <f t="shared" ref="AE27:AE29" si="222">IF(H27=1,"Sangat tidak baik",
IF(H27=2,"Kurang Baik",
IF(H27=3,"Cukup",
IF(H27=4,"Baik",
IF(H27=5,"Sangat baik","")))))</f>
        <v>Kurang Baik</v>
      </c>
      <c r="AF27" s="14" t="str">
        <f t="shared" ref="AF27:AF29" si="223">IF(I27=1,"Sangat tidak baik",
IF(I27=2,"Kurang Baik",
IF(I27=3,"Cukup",
IF(I27=4,"Baik",
IF(I27=5,"Sangat baik","")))))</f>
        <v>Sangat tidak baik</v>
      </c>
      <c r="AG27" s="14" t="str">
        <f t="shared" ref="AG27:AG29" si="224">IF(J27=1,"Sangat tidak baik",
IF(J27=2,"Kurang Baik",
IF(J27=3,"Cukup",
IF(J27=4,"Baik",
IF(J27=5,"Sangat baik","")))))</f>
        <v>Sangat tidak baik</v>
      </c>
      <c r="AH27" s="14" t="str">
        <f t="shared" ref="AH27:AH29" si="225">IF(K27=1,"Sangat tidak baik",
IF(K27=2,"Kurang Baik",
IF(K27=3,"Cukup",
IF(K27=4,"Baik",
IF(K27=5,"Sangat baik","")))))</f>
        <v>Kurang Baik</v>
      </c>
      <c r="AI27" s="14" t="str">
        <f t="shared" ref="AI27:AI29" si="226">IF(L27=1,"Sangat tidak baik",
IF(L27=2,"Kurang Baik",
IF(L27=3,"Cukup",
IF(L27=4,"Baik",
IF(L27=5,"Sangat baik","")))))</f>
        <v>Kurang Baik</v>
      </c>
      <c r="AJ27" s="14" t="str">
        <f t="shared" ref="AJ27:AJ29" si="227">IF(M27=1,"Sangat tidak baik",
IF(M27=2,"Kurang Baik",
IF(M27=3,"Cukup",
IF(M27=4,"Baik",
IF(M27=5,"Sangat baik","")))))</f>
        <v>Sangat tidak baik</v>
      </c>
      <c r="AK27" s="14" t="str">
        <f t="shared" ref="AK27:AK29" si="228">IF(N27=1,"Sangat tidak baik",
IF(N27=2,"Kurang Baik",
IF(N27=3,"Cukup",
IF(N27=4,"Baik",
IF(N27=5,"Sangat baik","")))))</f>
        <v>Kurang Baik</v>
      </c>
      <c r="AL27" s="14" t="str">
        <f t="shared" ref="AL27:AL29" si="229">IF(O27=1,"Sangat tidak baik",
IF(O27=2,"Kurang Baik",
IF(O27=3,"Cukup",
IF(O27=4,"Baik",
IF(O27=5,"Sangat baik","")))))</f>
        <v>Cukup</v>
      </c>
      <c r="AM27" s="14" t="str">
        <f t="shared" ref="AM27:AM29" si="230">IF(P27=1,"Sangat tidak baik",
IF(P27=2,"Kurang Baik",
IF(P27=3,"Cukup",
IF(P27=4,"Baik",
IF(P27=5,"Sangat baik","")))))</f>
        <v>Sangat tidak baik</v>
      </c>
      <c r="AN27" s="14" t="str">
        <f t="shared" ref="AN27:AN29" si="231">IF(Q27=1,"Sangat tidak baik",
IF(Q27=2,"Kurang Baik",
IF(Q27=3,"Cukup",
IF(Q27=4,"Baik",
IF(Q27=5,"Sangat baik","")))))</f>
        <v>Sangat tidak baik</v>
      </c>
      <c r="AO27" s="14" t="str">
        <f t="shared" ref="AO27:AO29" si="232">IF(R27=1,"Sangat tidak baik",
IF(R27=2,"Kurang Baik",
IF(R27=3,"Cukup",
IF(R27=4,"Baik",
IF(R27=5,"Sangat baik","")))))</f>
        <v>Sangat baik</v>
      </c>
      <c r="AP27" s="14" t="str">
        <f t="shared" ref="AP27:AP29" si="233">IF(S27=1,"Sangat tidak baik",
IF(S27=2,"Kurang Baik",
IF(S27=3,"Cukup",
IF(S27=4,"Baik",
IF(S27=5,"Sangat baik","")))))</f>
        <v>Cukup</v>
      </c>
      <c r="AQ27" s="14" t="str">
        <f t="shared" ref="AQ27:AQ29" si="234">IF(T27=1,"Sangat tidak baik",
IF(T27=2,"Kurang Baik",
IF(T27=3,"Cukup",
IF(T27=4,"Baik",
IF(T27=5,"Sangat baik","")))))</f>
        <v>Cukup</v>
      </c>
      <c r="AR27" s="14" t="str">
        <f t="shared" ref="AR27:AR29" si="235">IF(U27=1,"Sangat tidak baik",
IF(U27=2,"Kurang Baik",
IF(U27=3,"Cukup",
IF(U27=4,"Baik",
IF(U27=5,"Sangat baik","")))))</f>
        <v>Sangat baik</v>
      </c>
      <c r="AU27" s="14" t="s">
        <v>101</v>
      </c>
      <c r="AV27" s="14" t="str">
        <f>IF(Y27="Sangat Tidak Baik","STB",
IF(Y27="Kurang Baik","KB",
IF(Y27="Cukup","C",
IF(Y27="Baik","B",
IF(Y27="Sangat Baik","SB","")))))</f>
        <v>KB</v>
      </c>
      <c r="AW27" s="14" t="s">
        <v>109</v>
      </c>
      <c r="AX27" s="14" t="str">
        <f t="shared" si="199"/>
        <v>SB</v>
      </c>
      <c r="AY27" s="14" t="s">
        <v>107</v>
      </c>
      <c r="AZ27" s="14" t="str">
        <f t="shared" si="37"/>
        <v>STB</v>
      </c>
      <c r="BA27" s="14" t="s">
        <v>108</v>
      </c>
      <c r="BB27" s="14" t="str">
        <f t="shared" si="38"/>
        <v>KB</v>
      </c>
      <c r="BC27" s="14" t="s">
        <v>109</v>
      </c>
      <c r="BD27" s="14" t="s">
        <v>101</v>
      </c>
      <c r="BE27" s="14" t="str">
        <f t="shared" si="39"/>
        <v>KB</v>
      </c>
      <c r="BF27" s="14" t="s">
        <v>109</v>
      </c>
      <c r="BG27" s="14" t="str">
        <f t="shared" si="40"/>
        <v>C</v>
      </c>
      <c r="BH27" s="14" t="s">
        <v>105</v>
      </c>
      <c r="BI27" s="14" t="str">
        <f t="shared" si="13"/>
        <v>KB</v>
      </c>
      <c r="BJ27" s="14" t="s">
        <v>109</v>
      </c>
      <c r="BK27" s="14" t="str">
        <f t="shared" si="41"/>
        <v>STB</v>
      </c>
      <c r="BL27" s="14" t="s">
        <v>108</v>
      </c>
      <c r="BM27" s="14" t="s">
        <v>101</v>
      </c>
      <c r="BN27" s="14" t="str">
        <f t="shared" si="42"/>
        <v>STB</v>
      </c>
      <c r="BO27" s="14" t="s">
        <v>108</v>
      </c>
      <c r="BP27" s="14" t="str">
        <f t="shared" si="43"/>
        <v>KB</v>
      </c>
      <c r="BQ27" s="14" t="s">
        <v>109</v>
      </c>
      <c r="BR27" s="14" t="str">
        <f t="shared" si="44"/>
        <v>KB</v>
      </c>
      <c r="BS27" s="14" t="s">
        <v>109</v>
      </c>
      <c r="BT27" s="14" t="str">
        <f t="shared" si="45"/>
        <v>STB</v>
      </c>
      <c r="BU27" s="14" t="s">
        <v>108</v>
      </c>
      <c r="BV27" s="14" t="s">
        <v>101</v>
      </c>
      <c r="BW27" s="14" t="str">
        <f t="shared" si="46"/>
        <v>KB</v>
      </c>
      <c r="BX27" s="14" t="s">
        <v>109</v>
      </c>
      <c r="BY27" s="14" t="str">
        <f t="shared" si="47"/>
        <v>C</v>
      </c>
      <c r="BZ27" s="14" t="s">
        <v>105</v>
      </c>
      <c r="CA27" s="14" t="str">
        <f t="shared" si="48"/>
        <v>STB</v>
      </c>
      <c r="CB27" s="14" t="s">
        <v>108</v>
      </c>
      <c r="CC27" s="14" t="str">
        <f t="shared" si="49"/>
        <v>STB</v>
      </c>
      <c r="CD27" s="14" t="s">
        <v>108</v>
      </c>
      <c r="CE27" s="14" t="s">
        <v>101</v>
      </c>
      <c r="CF27" s="14" t="str">
        <f t="shared" si="50"/>
        <v>SB</v>
      </c>
      <c r="CG27" s="14" t="s">
        <v>107</v>
      </c>
      <c r="CH27" s="14" t="str">
        <f t="shared" si="51"/>
        <v>C</v>
      </c>
      <c r="CI27" s="14" t="s">
        <v>105</v>
      </c>
      <c r="CJ27" s="14" t="str">
        <f t="shared" si="52"/>
        <v>C</v>
      </c>
      <c r="CK27" s="14" t="s">
        <v>105</v>
      </c>
      <c r="CL27" s="14" t="str">
        <f t="shared" si="53"/>
        <v>SB</v>
      </c>
      <c r="CM27" s="14" t="s">
        <v>107</v>
      </c>
      <c r="CO27" s="14" t="s">
        <v>101</v>
      </c>
      <c r="CP27" s="14" t="str">
        <f t="shared" si="54"/>
        <v>0,3</v>
      </c>
      <c r="CQ27" s="14" t="str">
        <f t="shared" si="55"/>
        <v>0,65</v>
      </c>
      <c r="CR27" s="14" t="str">
        <f t="shared" si="14"/>
        <v>0,8</v>
      </c>
      <c r="CS27" s="14" t="str">
        <f t="shared" si="56"/>
        <v>0,15</v>
      </c>
      <c r="CT27" s="14" t="str">
        <f t="shared" si="57"/>
        <v>0,2</v>
      </c>
      <c r="CU27" s="14" t="str">
        <f t="shared" si="58"/>
        <v>0,75</v>
      </c>
      <c r="CV27" s="14" t="str">
        <f t="shared" si="59"/>
        <v>0,3</v>
      </c>
      <c r="CW27" s="14" t="str">
        <f t="shared" si="60"/>
        <v>0,65</v>
      </c>
      <c r="CY27" s="14" t="str">
        <f t="shared" si="61"/>
        <v>0,3</v>
      </c>
      <c r="CZ27" s="14" t="str">
        <f t="shared" si="62"/>
        <v>0,65</v>
      </c>
      <c r="DA27" s="14" t="str">
        <f t="shared" si="63"/>
        <v>0,5</v>
      </c>
      <c r="DB27" s="14" t="str">
        <f t="shared" si="64"/>
        <v>0,45</v>
      </c>
      <c r="DC27" s="14" t="str">
        <f t="shared" si="65"/>
        <v>0,3</v>
      </c>
      <c r="DD27" s="14" t="str">
        <f t="shared" si="66"/>
        <v>0,65</v>
      </c>
      <c r="DE27" s="14" t="str">
        <f t="shared" si="67"/>
        <v>0,2</v>
      </c>
      <c r="DF27" s="14" t="str">
        <f t="shared" si="68"/>
        <v>0,75</v>
      </c>
      <c r="DH27" s="14" t="str">
        <f t="shared" si="69"/>
        <v>0,2</v>
      </c>
      <c r="DI27" s="14" t="str">
        <f t="shared" si="70"/>
        <v>0,75</v>
      </c>
      <c r="DJ27" s="14" t="str">
        <f t="shared" si="71"/>
        <v>0,3</v>
      </c>
      <c r="DK27" s="14" t="str">
        <f t="shared" si="72"/>
        <v>0,65</v>
      </c>
      <c r="DL27" s="14" t="str">
        <f t="shared" si="73"/>
        <v>0,3</v>
      </c>
      <c r="DM27" s="14" t="str">
        <f t="shared" si="74"/>
        <v>0,65</v>
      </c>
      <c r="DN27" s="14" t="str">
        <f t="shared" si="75"/>
        <v>0,2</v>
      </c>
      <c r="DO27" s="14" t="str">
        <f t="shared" si="76"/>
        <v>0,75</v>
      </c>
      <c r="DQ27" s="14" t="str">
        <f t="shared" si="77"/>
        <v>0,3</v>
      </c>
      <c r="DR27" s="14" t="str">
        <f t="shared" si="78"/>
        <v>0,65</v>
      </c>
      <c r="DS27" s="14" t="str">
        <f t="shared" si="79"/>
        <v>0,5</v>
      </c>
      <c r="DT27" s="14" t="str">
        <f t="shared" si="80"/>
        <v>0,45</v>
      </c>
      <c r="DU27" s="14" t="str">
        <f t="shared" si="81"/>
        <v>0,2</v>
      </c>
      <c r="DV27" s="14" t="str">
        <f t="shared" si="82"/>
        <v>0,75</v>
      </c>
      <c r="DW27" s="14" t="str">
        <f t="shared" si="83"/>
        <v>0,2</v>
      </c>
      <c r="DX27" s="14" t="str">
        <f t="shared" si="84"/>
        <v>0,75</v>
      </c>
      <c r="DZ27" s="14" t="str">
        <f t="shared" si="85"/>
        <v>0,8</v>
      </c>
      <c r="EA27" s="14" t="str">
        <f t="shared" si="86"/>
        <v>0,15</v>
      </c>
      <c r="EB27" s="14" t="str">
        <f t="shared" si="87"/>
        <v>0,5</v>
      </c>
      <c r="EC27" s="14" t="str">
        <f t="shared" si="88"/>
        <v>0,45</v>
      </c>
      <c r="ED27" s="14" t="str">
        <f t="shared" si="89"/>
        <v>0,5</v>
      </c>
      <c r="EE27" s="14" t="str">
        <f t="shared" si="90"/>
        <v>0,45</v>
      </c>
      <c r="EF27" s="14" t="str">
        <f t="shared" si="91"/>
        <v>0,8</v>
      </c>
      <c r="EG27" s="14" t="str">
        <f t="shared" si="92"/>
        <v>0,15</v>
      </c>
    </row>
    <row r="28" spans="1:137" x14ac:dyDescent="0.25">
      <c r="A28" s="14" t="s">
        <v>102</v>
      </c>
      <c r="B28" s="14">
        <v>3</v>
      </c>
      <c r="C28" s="14">
        <v>2</v>
      </c>
      <c r="D28" s="14">
        <v>3</v>
      </c>
      <c r="E28" s="14">
        <v>2</v>
      </c>
      <c r="F28" s="14">
        <v>4</v>
      </c>
      <c r="G28" s="14">
        <v>4</v>
      </c>
      <c r="H28" s="14">
        <v>4</v>
      </c>
      <c r="I28" s="14">
        <v>5</v>
      </c>
      <c r="J28" s="14">
        <v>1</v>
      </c>
      <c r="K28" s="14">
        <v>3</v>
      </c>
      <c r="L28" s="14">
        <v>1</v>
      </c>
      <c r="M28" s="14">
        <v>1</v>
      </c>
      <c r="N28" s="14">
        <v>3</v>
      </c>
      <c r="O28" s="14">
        <v>5</v>
      </c>
      <c r="P28" s="14">
        <v>1</v>
      </c>
      <c r="Q28" s="14">
        <v>5</v>
      </c>
      <c r="R28" s="14">
        <v>4</v>
      </c>
      <c r="S28" s="14">
        <v>3</v>
      </c>
      <c r="T28" s="14">
        <v>5</v>
      </c>
      <c r="U28" s="14">
        <v>5</v>
      </c>
      <c r="X28" s="14" t="s">
        <v>102</v>
      </c>
      <c r="Y28" s="14" t="str">
        <f t="shared" si="216"/>
        <v>Cukup</v>
      </c>
      <c r="Z28" s="14" t="str">
        <f t="shared" si="217"/>
        <v>Kurang Baik</v>
      </c>
      <c r="AA28" s="14" t="str">
        <f t="shared" si="218"/>
        <v>Cukup</v>
      </c>
      <c r="AB28" s="14" t="str">
        <f t="shared" si="219"/>
        <v>Kurang Baik</v>
      </c>
      <c r="AC28" s="14" t="str">
        <f t="shared" si="220"/>
        <v>Baik</v>
      </c>
      <c r="AD28" s="14" t="str">
        <f t="shared" si="221"/>
        <v>Baik</v>
      </c>
      <c r="AE28" s="14" t="str">
        <f t="shared" si="222"/>
        <v>Baik</v>
      </c>
      <c r="AF28" s="14" t="str">
        <f t="shared" si="223"/>
        <v>Sangat baik</v>
      </c>
      <c r="AG28" s="14" t="str">
        <f t="shared" si="224"/>
        <v>Sangat tidak baik</v>
      </c>
      <c r="AH28" s="14" t="str">
        <f t="shared" si="225"/>
        <v>Cukup</v>
      </c>
      <c r="AI28" s="14" t="str">
        <f t="shared" si="226"/>
        <v>Sangat tidak baik</v>
      </c>
      <c r="AJ28" s="14" t="str">
        <f t="shared" si="227"/>
        <v>Sangat tidak baik</v>
      </c>
      <c r="AK28" s="14" t="str">
        <f t="shared" si="228"/>
        <v>Cukup</v>
      </c>
      <c r="AL28" s="14" t="str">
        <f t="shared" si="229"/>
        <v>Sangat baik</v>
      </c>
      <c r="AM28" s="14" t="str">
        <f t="shared" si="230"/>
        <v>Sangat tidak baik</v>
      </c>
      <c r="AN28" s="14" t="str">
        <f t="shared" si="231"/>
        <v>Sangat baik</v>
      </c>
      <c r="AO28" s="14" t="str">
        <f t="shared" si="232"/>
        <v>Baik</v>
      </c>
      <c r="AP28" s="14" t="str">
        <f t="shared" si="233"/>
        <v>Cukup</v>
      </c>
      <c r="AQ28" s="14" t="str">
        <f t="shared" si="234"/>
        <v>Sangat baik</v>
      </c>
      <c r="AR28" s="14" t="str">
        <f t="shared" si="235"/>
        <v>Sangat baik</v>
      </c>
      <c r="AU28" s="14" t="s">
        <v>102</v>
      </c>
      <c r="AV28" s="14" t="str">
        <f t="shared" ref="AV28:AV29" si="236">IF(Y28="Sangat Tidak Baik","STB",
IF(Y28="Kurang Baik","KB",
IF(Y28="Cukup","C",
IF(Y28="Baik","B",
IF(Y28="Sangat Baik","SB","")))))</f>
        <v>C</v>
      </c>
      <c r="AW28" s="14" t="s">
        <v>105</v>
      </c>
      <c r="AX28" s="14" t="str">
        <f t="shared" si="199"/>
        <v>KB</v>
      </c>
      <c r="AY28" s="14" t="s">
        <v>109</v>
      </c>
      <c r="AZ28" s="14" t="str">
        <f t="shared" si="37"/>
        <v>C</v>
      </c>
      <c r="BA28" s="14" t="s">
        <v>105</v>
      </c>
      <c r="BB28" s="14" t="str">
        <f t="shared" si="38"/>
        <v>KB</v>
      </c>
      <c r="BC28" s="14" t="s">
        <v>109</v>
      </c>
      <c r="BD28" s="14" t="s">
        <v>102</v>
      </c>
      <c r="BE28" s="14" t="str">
        <f t="shared" si="39"/>
        <v>B</v>
      </c>
      <c r="BF28" s="14" t="s">
        <v>106</v>
      </c>
      <c r="BG28" s="14" t="str">
        <f t="shared" si="40"/>
        <v>B</v>
      </c>
      <c r="BH28" s="14" t="s">
        <v>106</v>
      </c>
      <c r="BI28" s="14" t="str">
        <f t="shared" si="13"/>
        <v>B</v>
      </c>
      <c r="BJ28" s="14" t="s">
        <v>106</v>
      </c>
      <c r="BK28" s="14" t="str">
        <f t="shared" si="41"/>
        <v>SB</v>
      </c>
      <c r="BL28" s="14" t="s">
        <v>107</v>
      </c>
      <c r="BM28" s="14" t="s">
        <v>102</v>
      </c>
      <c r="BN28" s="14" t="str">
        <f t="shared" si="42"/>
        <v>STB</v>
      </c>
      <c r="BO28" s="14" t="s">
        <v>108</v>
      </c>
      <c r="BP28" s="14" t="str">
        <f t="shared" si="43"/>
        <v>C</v>
      </c>
      <c r="BQ28" s="14" t="s">
        <v>105</v>
      </c>
      <c r="BR28" s="14" t="str">
        <f t="shared" si="44"/>
        <v>STB</v>
      </c>
      <c r="BS28" s="14" t="s">
        <v>108</v>
      </c>
      <c r="BT28" s="14" t="str">
        <f t="shared" si="45"/>
        <v>STB</v>
      </c>
      <c r="BU28" s="14" t="s">
        <v>108</v>
      </c>
      <c r="BV28" s="14" t="s">
        <v>102</v>
      </c>
      <c r="BW28" s="14" t="str">
        <f t="shared" si="46"/>
        <v>C</v>
      </c>
      <c r="BX28" s="14" t="s">
        <v>105</v>
      </c>
      <c r="BY28" s="14" t="str">
        <f t="shared" si="47"/>
        <v>SB</v>
      </c>
      <c r="BZ28" s="14" t="s">
        <v>107</v>
      </c>
      <c r="CA28" s="14" t="str">
        <f t="shared" si="48"/>
        <v>STB</v>
      </c>
      <c r="CB28" s="14" t="s">
        <v>108</v>
      </c>
      <c r="CC28" s="14" t="str">
        <f t="shared" si="49"/>
        <v>SB</v>
      </c>
      <c r="CD28" s="14" t="s">
        <v>107</v>
      </c>
      <c r="CE28" s="14" t="s">
        <v>102</v>
      </c>
      <c r="CF28" s="14" t="str">
        <f t="shared" si="50"/>
        <v>B</v>
      </c>
      <c r="CG28" s="14" t="s">
        <v>106</v>
      </c>
      <c r="CH28" s="14" t="str">
        <f t="shared" si="51"/>
        <v>C</v>
      </c>
      <c r="CI28" s="14" t="s">
        <v>105</v>
      </c>
      <c r="CJ28" s="14" t="str">
        <f t="shared" si="52"/>
        <v>SB</v>
      </c>
      <c r="CK28" s="14" t="s">
        <v>107</v>
      </c>
      <c r="CL28" s="14" t="str">
        <f t="shared" si="53"/>
        <v>SB</v>
      </c>
      <c r="CM28" s="14" t="s">
        <v>107</v>
      </c>
      <c r="CO28" s="14" t="s">
        <v>102</v>
      </c>
      <c r="CP28" s="14" t="str">
        <f t="shared" si="54"/>
        <v>0,5</v>
      </c>
      <c r="CQ28" s="14" t="str">
        <f t="shared" si="55"/>
        <v>0,45</v>
      </c>
      <c r="CR28" s="14" t="str">
        <f t="shared" si="14"/>
        <v>0,3</v>
      </c>
      <c r="CS28" s="14" t="str">
        <f t="shared" si="56"/>
        <v>0,65</v>
      </c>
      <c r="CT28" s="14" t="str">
        <f t="shared" si="57"/>
        <v>0,5</v>
      </c>
      <c r="CU28" s="14" t="str">
        <f t="shared" si="58"/>
        <v>0,45</v>
      </c>
      <c r="CV28" s="14" t="str">
        <f t="shared" si="59"/>
        <v>0,3</v>
      </c>
      <c r="CW28" s="14" t="str">
        <f t="shared" si="60"/>
        <v>0,65</v>
      </c>
      <c r="CY28" s="14" t="str">
        <f t="shared" si="61"/>
        <v>0,7</v>
      </c>
      <c r="CZ28" s="14" t="str">
        <f t="shared" si="62"/>
        <v>0,25</v>
      </c>
      <c r="DA28" s="14" t="str">
        <f t="shared" si="63"/>
        <v>0,7</v>
      </c>
      <c r="DB28" s="14" t="str">
        <f t="shared" si="64"/>
        <v>0,25</v>
      </c>
      <c r="DC28" s="14" t="str">
        <f t="shared" si="65"/>
        <v>0,7</v>
      </c>
      <c r="DD28" s="14" t="str">
        <f t="shared" si="66"/>
        <v>0,25</v>
      </c>
      <c r="DE28" s="14" t="str">
        <f t="shared" si="67"/>
        <v>0,8</v>
      </c>
      <c r="DF28" s="14" t="str">
        <f t="shared" si="68"/>
        <v>0,15</v>
      </c>
      <c r="DH28" s="14" t="str">
        <f t="shared" si="69"/>
        <v>0,2</v>
      </c>
      <c r="DI28" s="14" t="str">
        <f t="shared" si="70"/>
        <v>0,75</v>
      </c>
      <c r="DJ28" s="14" t="str">
        <f t="shared" si="71"/>
        <v>0,5</v>
      </c>
      <c r="DK28" s="14" t="str">
        <f t="shared" si="72"/>
        <v>0,45</v>
      </c>
      <c r="DL28" s="14" t="str">
        <f t="shared" si="73"/>
        <v>0,2</v>
      </c>
      <c r="DM28" s="14" t="str">
        <f t="shared" si="74"/>
        <v>0,75</v>
      </c>
      <c r="DN28" s="14" t="str">
        <f t="shared" si="75"/>
        <v>0,2</v>
      </c>
      <c r="DO28" s="14" t="str">
        <f t="shared" si="76"/>
        <v>0,75</v>
      </c>
      <c r="DQ28" s="14" t="str">
        <f t="shared" si="77"/>
        <v>0,5</v>
      </c>
      <c r="DR28" s="14" t="str">
        <f t="shared" si="78"/>
        <v>0,45</v>
      </c>
      <c r="DS28" s="14" t="str">
        <f t="shared" si="79"/>
        <v>0,8</v>
      </c>
      <c r="DT28" s="14" t="str">
        <f t="shared" si="80"/>
        <v>0,15</v>
      </c>
      <c r="DU28" s="14" t="str">
        <f t="shared" si="81"/>
        <v>0,2</v>
      </c>
      <c r="DV28" s="14" t="str">
        <f t="shared" si="82"/>
        <v>0,75</v>
      </c>
      <c r="DW28" s="14" t="str">
        <f t="shared" si="83"/>
        <v>0,8</v>
      </c>
      <c r="DX28" s="14" t="str">
        <f t="shared" si="84"/>
        <v>0,15</v>
      </c>
      <c r="DZ28" s="14" t="str">
        <f t="shared" si="85"/>
        <v>0,7</v>
      </c>
      <c r="EA28" s="14" t="str">
        <f t="shared" si="86"/>
        <v>0,25</v>
      </c>
      <c r="EB28" s="14" t="str">
        <f t="shared" si="87"/>
        <v>0,5</v>
      </c>
      <c r="EC28" s="14" t="str">
        <f t="shared" si="88"/>
        <v>0,45</v>
      </c>
      <c r="ED28" s="14" t="str">
        <f t="shared" si="89"/>
        <v>0,8</v>
      </c>
      <c r="EE28" s="14" t="str">
        <f t="shared" si="90"/>
        <v>0,15</v>
      </c>
      <c r="EF28" s="14" t="str">
        <f t="shared" si="91"/>
        <v>0,8</v>
      </c>
      <c r="EG28" s="14" t="str">
        <f t="shared" si="92"/>
        <v>0,15</v>
      </c>
    </row>
    <row r="29" spans="1:137" x14ac:dyDescent="0.25">
      <c r="A29" s="14" t="s">
        <v>103</v>
      </c>
      <c r="B29" s="14">
        <v>2</v>
      </c>
      <c r="C29" s="14">
        <v>1</v>
      </c>
      <c r="D29" s="14">
        <v>1</v>
      </c>
      <c r="E29" s="14">
        <v>2</v>
      </c>
      <c r="F29" s="14">
        <v>4</v>
      </c>
      <c r="G29" s="14">
        <v>5</v>
      </c>
      <c r="H29" s="14">
        <v>4</v>
      </c>
      <c r="I29" s="14">
        <v>5</v>
      </c>
      <c r="J29" s="14">
        <v>1</v>
      </c>
      <c r="K29" s="14">
        <v>2</v>
      </c>
      <c r="L29" s="14">
        <v>2</v>
      </c>
      <c r="M29" s="14">
        <v>3</v>
      </c>
      <c r="N29" s="14">
        <v>4</v>
      </c>
      <c r="O29" s="14">
        <v>5</v>
      </c>
      <c r="P29" s="14">
        <v>3</v>
      </c>
      <c r="Q29" s="14">
        <v>4</v>
      </c>
      <c r="R29" s="14">
        <v>4</v>
      </c>
      <c r="S29" s="14">
        <v>4</v>
      </c>
      <c r="T29" s="14">
        <v>5</v>
      </c>
      <c r="U29" s="14">
        <v>2</v>
      </c>
      <c r="X29" s="14" t="s">
        <v>103</v>
      </c>
      <c r="Y29" s="14" t="str">
        <f t="shared" si="216"/>
        <v>Kurang Baik</v>
      </c>
      <c r="Z29" s="14" t="str">
        <f t="shared" si="217"/>
        <v>Sangat tidak baik</v>
      </c>
      <c r="AA29" s="14" t="str">
        <f t="shared" si="218"/>
        <v>Sangat tidak baik</v>
      </c>
      <c r="AB29" s="14" t="str">
        <f t="shared" si="219"/>
        <v>Kurang Baik</v>
      </c>
      <c r="AC29" s="14" t="str">
        <f t="shared" si="220"/>
        <v>Baik</v>
      </c>
      <c r="AD29" s="14" t="str">
        <f t="shared" si="221"/>
        <v>Sangat baik</v>
      </c>
      <c r="AE29" s="14" t="str">
        <f t="shared" si="222"/>
        <v>Baik</v>
      </c>
      <c r="AF29" s="14" t="str">
        <f t="shared" si="223"/>
        <v>Sangat baik</v>
      </c>
      <c r="AG29" s="14" t="str">
        <f t="shared" si="224"/>
        <v>Sangat tidak baik</v>
      </c>
      <c r="AH29" s="14" t="str">
        <f t="shared" si="225"/>
        <v>Kurang Baik</v>
      </c>
      <c r="AI29" s="14" t="str">
        <f t="shared" si="226"/>
        <v>Kurang Baik</v>
      </c>
      <c r="AJ29" s="14" t="str">
        <f t="shared" si="227"/>
        <v>Cukup</v>
      </c>
      <c r="AK29" s="14" t="str">
        <f t="shared" si="228"/>
        <v>Baik</v>
      </c>
      <c r="AL29" s="14" t="str">
        <f t="shared" si="229"/>
        <v>Sangat baik</v>
      </c>
      <c r="AM29" s="14" t="str">
        <f t="shared" si="230"/>
        <v>Cukup</v>
      </c>
      <c r="AN29" s="14" t="str">
        <f t="shared" si="231"/>
        <v>Baik</v>
      </c>
      <c r="AO29" s="14" t="str">
        <f t="shared" si="232"/>
        <v>Baik</v>
      </c>
      <c r="AP29" s="14" t="str">
        <f t="shared" si="233"/>
        <v>Baik</v>
      </c>
      <c r="AQ29" s="14" t="str">
        <f t="shared" si="234"/>
        <v>Sangat baik</v>
      </c>
      <c r="AR29" s="14" t="str">
        <f t="shared" si="235"/>
        <v>Kurang Baik</v>
      </c>
      <c r="AU29" s="14" t="s">
        <v>103</v>
      </c>
      <c r="AV29" s="14" t="str">
        <f t="shared" si="236"/>
        <v>KB</v>
      </c>
      <c r="AW29" s="14" t="s">
        <v>109</v>
      </c>
      <c r="AX29" s="14" t="str">
        <f t="shared" si="199"/>
        <v>STB</v>
      </c>
      <c r="AY29" s="14" t="s">
        <v>108</v>
      </c>
      <c r="AZ29" s="14" t="str">
        <f t="shared" si="37"/>
        <v>STB</v>
      </c>
      <c r="BA29" s="14" t="s">
        <v>108</v>
      </c>
      <c r="BB29" s="14" t="str">
        <f t="shared" si="38"/>
        <v>KB</v>
      </c>
      <c r="BC29" s="14" t="s">
        <v>109</v>
      </c>
      <c r="BD29" s="14" t="s">
        <v>103</v>
      </c>
      <c r="BE29" s="14" t="str">
        <f t="shared" si="39"/>
        <v>B</v>
      </c>
      <c r="BF29" s="14" t="s">
        <v>106</v>
      </c>
      <c r="BG29" s="14" t="str">
        <f t="shared" si="40"/>
        <v>SB</v>
      </c>
      <c r="BH29" s="14" t="s">
        <v>107</v>
      </c>
      <c r="BI29" s="14" t="str">
        <f t="shared" si="13"/>
        <v>B</v>
      </c>
      <c r="BJ29" s="14" t="s">
        <v>106</v>
      </c>
      <c r="BK29" s="14" t="str">
        <f t="shared" si="41"/>
        <v>SB</v>
      </c>
      <c r="BL29" s="14" t="s">
        <v>107</v>
      </c>
      <c r="BM29" s="14" t="s">
        <v>103</v>
      </c>
      <c r="BN29" s="14" t="str">
        <f t="shared" si="42"/>
        <v>STB</v>
      </c>
      <c r="BO29" s="14" t="s">
        <v>108</v>
      </c>
      <c r="BP29" s="14" t="str">
        <f t="shared" si="43"/>
        <v>KB</v>
      </c>
      <c r="BQ29" s="14" t="s">
        <v>109</v>
      </c>
      <c r="BR29" s="14" t="str">
        <f t="shared" si="44"/>
        <v>KB</v>
      </c>
      <c r="BS29" s="14" t="s">
        <v>109</v>
      </c>
      <c r="BT29" s="14" t="str">
        <f t="shared" si="45"/>
        <v>C</v>
      </c>
      <c r="BU29" s="14" t="s">
        <v>105</v>
      </c>
      <c r="BV29" s="14" t="s">
        <v>103</v>
      </c>
      <c r="BW29" s="14" t="str">
        <f t="shared" si="46"/>
        <v>B</v>
      </c>
      <c r="BX29" s="14" t="s">
        <v>106</v>
      </c>
      <c r="BY29" s="14" t="str">
        <f t="shared" si="47"/>
        <v>SB</v>
      </c>
      <c r="BZ29" s="14" t="s">
        <v>107</v>
      </c>
      <c r="CA29" s="14" t="str">
        <f t="shared" si="48"/>
        <v>C</v>
      </c>
      <c r="CB29" s="14" t="s">
        <v>105</v>
      </c>
      <c r="CC29" s="14" t="str">
        <f t="shared" si="49"/>
        <v>B</v>
      </c>
      <c r="CD29" s="14" t="s">
        <v>106</v>
      </c>
      <c r="CE29" s="14" t="s">
        <v>103</v>
      </c>
      <c r="CF29" s="14" t="str">
        <f t="shared" si="50"/>
        <v>B</v>
      </c>
      <c r="CG29" s="14" t="s">
        <v>106</v>
      </c>
      <c r="CH29" s="14" t="str">
        <f t="shared" si="51"/>
        <v>B</v>
      </c>
      <c r="CI29" s="14" t="s">
        <v>106</v>
      </c>
      <c r="CJ29" s="14" t="str">
        <f t="shared" si="52"/>
        <v>SB</v>
      </c>
      <c r="CK29" s="14" t="s">
        <v>107</v>
      </c>
      <c r="CL29" s="14" t="str">
        <f t="shared" si="53"/>
        <v>KB</v>
      </c>
      <c r="CM29" s="14" t="s">
        <v>109</v>
      </c>
      <c r="CO29" s="14" t="s">
        <v>103</v>
      </c>
      <c r="CP29" s="14" t="str">
        <f t="shared" si="54"/>
        <v>0,3</v>
      </c>
      <c r="CQ29" s="14" t="str">
        <f t="shared" si="55"/>
        <v>0,65</v>
      </c>
      <c r="CR29" s="14" t="str">
        <f t="shared" si="14"/>
        <v>0,2</v>
      </c>
      <c r="CS29" s="14" t="str">
        <f t="shared" si="56"/>
        <v>0,75</v>
      </c>
      <c r="CT29" s="14" t="str">
        <f t="shared" si="57"/>
        <v>0,2</v>
      </c>
      <c r="CU29" s="14" t="str">
        <f t="shared" si="58"/>
        <v>0,75</v>
      </c>
      <c r="CV29" s="14" t="str">
        <f t="shared" si="59"/>
        <v>0,3</v>
      </c>
      <c r="CW29" s="14" t="str">
        <f t="shared" si="60"/>
        <v>0,65</v>
      </c>
      <c r="CY29" s="14" t="str">
        <f t="shared" si="61"/>
        <v>0,7</v>
      </c>
      <c r="CZ29" s="14" t="str">
        <f t="shared" si="62"/>
        <v>0,25</v>
      </c>
      <c r="DA29" s="14" t="str">
        <f t="shared" si="63"/>
        <v>0,8</v>
      </c>
      <c r="DB29" s="14" t="str">
        <f t="shared" si="64"/>
        <v>0,15</v>
      </c>
      <c r="DC29" s="14" t="str">
        <f t="shared" si="65"/>
        <v>0,7</v>
      </c>
      <c r="DD29" s="14" t="str">
        <f t="shared" si="66"/>
        <v>0,25</v>
      </c>
      <c r="DE29" s="14" t="str">
        <f t="shared" si="67"/>
        <v>0,8</v>
      </c>
      <c r="DF29" s="14" t="str">
        <f t="shared" si="68"/>
        <v>0,15</v>
      </c>
      <c r="DH29" s="14" t="str">
        <f t="shared" si="69"/>
        <v>0,2</v>
      </c>
      <c r="DI29" s="14" t="str">
        <f t="shared" si="70"/>
        <v>0,75</v>
      </c>
      <c r="DJ29" s="14" t="str">
        <f t="shared" si="71"/>
        <v>0,3</v>
      </c>
      <c r="DK29" s="14" t="str">
        <f t="shared" si="72"/>
        <v>0,65</v>
      </c>
      <c r="DL29" s="14" t="str">
        <f t="shared" si="73"/>
        <v>0,3</v>
      </c>
      <c r="DM29" s="14" t="str">
        <f t="shared" si="74"/>
        <v>0,65</v>
      </c>
      <c r="DN29" s="14" t="str">
        <f t="shared" si="75"/>
        <v>0,5</v>
      </c>
      <c r="DO29" s="14" t="str">
        <f t="shared" si="76"/>
        <v>0,45</v>
      </c>
      <c r="DQ29" s="14" t="str">
        <f t="shared" si="77"/>
        <v>0,7</v>
      </c>
      <c r="DR29" s="14" t="str">
        <f t="shared" si="78"/>
        <v>0,25</v>
      </c>
      <c r="DS29" s="14" t="str">
        <f t="shared" si="79"/>
        <v>0,8</v>
      </c>
      <c r="DT29" s="14" t="str">
        <f t="shared" si="80"/>
        <v>0,15</v>
      </c>
      <c r="DU29" s="14" t="str">
        <f t="shared" si="81"/>
        <v>0,5</v>
      </c>
      <c r="DV29" s="14" t="str">
        <f t="shared" si="82"/>
        <v>0,45</v>
      </c>
      <c r="DW29" s="14" t="str">
        <f t="shared" si="83"/>
        <v>0,7</v>
      </c>
      <c r="DX29" s="14" t="str">
        <f t="shared" si="84"/>
        <v>0,25</v>
      </c>
      <c r="DZ29" s="14" t="str">
        <f t="shared" si="85"/>
        <v>0,7</v>
      </c>
      <c r="EA29" s="14" t="str">
        <f t="shared" si="86"/>
        <v>0,25</v>
      </c>
      <c r="EB29" s="14" t="str">
        <f t="shared" si="87"/>
        <v>0,7</v>
      </c>
      <c r="EC29" s="14" t="str">
        <f t="shared" si="88"/>
        <v>0,25</v>
      </c>
      <c r="ED29" s="14" t="str">
        <f t="shared" si="89"/>
        <v>0,8</v>
      </c>
      <c r="EE29" s="14" t="str">
        <f t="shared" si="90"/>
        <v>0,15</v>
      </c>
      <c r="EF29" s="14" t="str">
        <f t="shared" si="91"/>
        <v>0,3</v>
      </c>
      <c r="EG29" s="14" t="str">
        <f t="shared" si="92"/>
        <v>0,65</v>
      </c>
    </row>
    <row r="30" spans="1:137" x14ac:dyDescent="0.25">
      <c r="AX30" s="14" t="str">
        <f t="shared" si="199"/>
        <v/>
      </c>
      <c r="AY30" s="14" t="s">
        <v>110</v>
      </c>
      <c r="AZ30" s="14" t="str">
        <f t="shared" si="37"/>
        <v/>
      </c>
      <c r="BA30" s="14" t="s">
        <v>110</v>
      </c>
      <c r="BB30" s="14" t="str">
        <f t="shared" si="38"/>
        <v/>
      </c>
      <c r="BC30" s="14" t="s">
        <v>110</v>
      </c>
      <c r="BE30" s="14" t="str">
        <f t="shared" si="39"/>
        <v/>
      </c>
      <c r="BF30" s="14" t="s">
        <v>110</v>
      </c>
      <c r="BG30" s="14" t="str">
        <f t="shared" si="40"/>
        <v/>
      </c>
      <c r="BH30" s="14" t="s">
        <v>110</v>
      </c>
      <c r="BI30" s="14" t="str">
        <f t="shared" si="13"/>
        <v/>
      </c>
      <c r="BJ30" s="14" t="s">
        <v>110</v>
      </c>
      <c r="BK30" s="14" t="str">
        <f t="shared" si="41"/>
        <v/>
      </c>
      <c r="BL30" s="14" t="s">
        <v>110</v>
      </c>
      <c r="BN30" s="14" t="str">
        <f t="shared" si="42"/>
        <v/>
      </c>
      <c r="BO30" s="14" t="s">
        <v>110</v>
      </c>
      <c r="BP30" s="14" t="str">
        <f t="shared" si="43"/>
        <v/>
      </c>
      <c r="BQ30" s="14" t="s">
        <v>110</v>
      </c>
      <c r="BR30" s="14" t="str">
        <f t="shared" si="44"/>
        <v/>
      </c>
      <c r="BS30" s="14" t="s">
        <v>110</v>
      </c>
      <c r="BT30" s="14" t="str">
        <f t="shared" si="45"/>
        <v/>
      </c>
      <c r="BU30" s="14" t="s">
        <v>110</v>
      </c>
      <c r="BW30" s="14" t="str">
        <f t="shared" si="46"/>
        <v/>
      </c>
      <c r="BX30" s="14" t="s">
        <v>110</v>
      </c>
      <c r="BY30" s="14" t="str">
        <f t="shared" si="47"/>
        <v/>
      </c>
      <c r="BZ30" s="14" t="s">
        <v>110</v>
      </c>
      <c r="CA30" s="14" t="str">
        <f t="shared" si="48"/>
        <v/>
      </c>
      <c r="CB30" s="14" t="s">
        <v>110</v>
      </c>
      <c r="CC30" s="14" t="str">
        <f t="shared" si="49"/>
        <v/>
      </c>
      <c r="CD30" s="14" t="s">
        <v>110</v>
      </c>
      <c r="CF30" s="14" t="str">
        <f t="shared" si="50"/>
        <v/>
      </c>
      <c r="CG30" s="14" t="s">
        <v>110</v>
      </c>
      <c r="CH30" s="14" t="str">
        <f t="shared" si="51"/>
        <v/>
      </c>
      <c r="CI30" s="14" t="s">
        <v>110</v>
      </c>
      <c r="CJ30" s="14" t="str">
        <f t="shared" si="52"/>
        <v/>
      </c>
      <c r="CK30" s="14" t="s">
        <v>110</v>
      </c>
      <c r="CL30" s="14" t="str">
        <f t="shared" si="53"/>
        <v/>
      </c>
      <c r="CM30" s="14" t="s">
        <v>110</v>
      </c>
      <c r="CP30" s="14" t="str">
        <f t="shared" si="54"/>
        <v/>
      </c>
      <c r="CQ30" s="14" t="str">
        <f t="shared" si="55"/>
        <v/>
      </c>
      <c r="CR30" s="14" t="str">
        <f t="shared" si="14"/>
        <v/>
      </c>
      <c r="CS30" s="14" t="str">
        <f t="shared" si="56"/>
        <v/>
      </c>
      <c r="CT30" s="14" t="str">
        <f t="shared" si="57"/>
        <v/>
      </c>
      <c r="CU30" s="14" t="str">
        <f t="shared" si="58"/>
        <v/>
      </c>
      <c r="CV30" s="14" t="str">
        <f t="shared" si="59"/>
        <v/>
      </c>
      <c r="CW30" s="14" t="str">
        <f t="shared" si="60"/>
        <v/>
      </c>
      <c r="CY30" s="14" t="str">
        <f t="shared" si="61"/>
        <v/>
      </c>
      <c r="CZ30" s="14" t="str">
        <f t="shared" si="62"/>
        <v/>
      </c>
      <c r="DA30" s="14" t="str">
        <f t="shared" si="63"/>
        <v/>
      </c>
      <c r="DB30" s="14" t="str">
        <f t="shared" si="64"/>
        <v/>
      </c>
      <c r="DC30" s="14" t="str">
        <f t="shared" si="65"/>
        <v/>
      </c>
      <c r="DD30" s="14" t="str">
        <f t="shared" si="66"/>
        <v/>
      </c>
      <c r="DE30" s="14" t="str">
        <f t="shared" si="67"/>
        <v/>
      </c>
      <c r="DF30" s="14" t="str">
        <f t="shared" si="68"/>
        <v/>
      </c>
      <c r="DH30" s="14" t="str">
        <f t="shared" si="69"/>
        <v/>
      </c>
      <c r="DI30" s="14" t="str">
        <f t="shared" si="70"/>
        <v/>
      </c>
      <c r="DJ30" s="14" t="str">
        <f t="shared" si="71"/>
        <v/>
      </c>
      <c r="DK30" s="14" t="str">
        <f t="shared" si="72"/>
        <v/>
      </c>
      <c r="DL30" s="14" t="str">
        <f t="shared" si="73"/>
        <v/>
      </c>
      <c r="DM30" s="14" t="str">
        <f t="shared" si="74"/>
        <v/>
      </c>
      <c r="DN30" s="14" t="str">
        <f t="shared" si="75"/>
        <v/>
      </c>
      <c r="DO30" s="14" t="str">
        <f t="shared" si="76"/>
        <v/>
      </c>
      <c r="DQ30" s="14" t="str">
        <f t="shared" si="77"/>
        <v/>
      </c>
      <c r="DR30" s="14" t="str">
        <f t="shared" si="78"/>
        <v/>
      </c>
      <c r="DS30" s="14" t="str">
        <f t="shared" si="79"/>
        <v/>
      </c>
      <c r="DT30" s="14" t="str">
        <f t="shared" si="80"/>
        <v/>
      </c>
      <c r="DU30" s="14" t="str">
        <f t="shared" si="81"/>
        <v/>
      </c>
      <c r="DV30" s="14" t="str">
        <f t="shared" si="82"/>
        <v/>
      </c>
      <c r="DW30" s="14" t="str">
        <f t="shared" si="83"/>
        <v/>
      </c>
      <c r="DX30" s="14" t="str">
        <f t="shared" si="84"/>
        <v/>
      </c>
      <c r="DZ30" s="14" t="str">
        <f t="shared" si="85"/>
        <v/>
      </c>
      <c r="EA30" s="14" t="str">
        <f t="shared" si="86"/>
        <v/>
      </c>
      <c r="EB30" s="14" t="str">
        <f t="shared" si="87"/>
        <v/>
      </c>
      <c r="EC30" s="14" t="str">
        <f t="shared" si="88"/>
        <v/>
      </c>
      <c r="ED30" s="14" t="str">
        <f t="shared" si="89"/>
        <v/>
      </c>
      <c r="EE30" s="14" t="str">
        <f t="shared" si="90"/>
        <v/>
      </c>
      <c r="EF30" s="14" t="str">
        <f t="shared" si="91"/>
        <v/>
      </c>
      <c r="EG30" s="14" t="str">
        <f t="shared" si="92"/>
        <v/>
      </c>
    </row>
    <row r="31" spans="1:137" x14ac:dyDescent="0.25">
      <c r="B31" s="14" t="s">
        <v>87</v>
      </c>
      <c r="F31" s="14" t="s">
        <v>88</v>
      </c>
      <c r="J31" s="14" t="s">
        <v>89</v>
      </c>
      <c r="N31" s="14" t="s">
        <v>90</v>
      </c>
      <c r="R31" s="14" t="s">
        <v>91</v>
      </c>
      <c r="Y31" s="14" t="s">
        <v>87</v>
      </c>
      <c r="AC31" s="14" t="s">
        <v>88</v>
      </c>
      <c r="AG31" s="14" t="s">
        <v>89</v>
      </c>
      <c r="AK31" s="14" t="s">
        <v>90</v>
      </c>
      <c r="AO31" s="14" t="s">
        <v>91</v>
      </c>
      <c r="AV31" s="14" t="s">
        <v>87</v>
      </c>
      <c r="AX31" s="14" t="str">
        <f t="shared" si="199"/>
        <v/>
      </c>
      <c r="AY31" s="14" t="s">
        <v>110</v>
      </c>
      <c r="AZ31" s="14" t="str">
        <f t="shared" si="37"/>
        <v/>
      </c>
      <c r="BA31" s="14" t="s">
        <v>110</v>
      </c>
      <c r="BB31" s="14" t="str">
        <f t="shared" si="38"/>
        <v/>
      </c>
      <c r="BC31" s="14" t="s">
        <v>110</v>
      </c>
      <c r="BE31" s="14" t="s">
        <v>88</v>
      </c>
      <c r="BF31" s="14" t="s">
        <v>110</v>
      </c>
      <c r="BG31" s="14" t="str">
        <f t="shared" si="40"/>
        <v/>
      </c>
      <c r="BH31" s="14" t="s">
        <v>110</v>
      </c>
      <c r="BI31" s="14" t="str">
        <f t="shared" si="13"/>
        <v/>
      </c>
      <c r="BJ31" s="14" t="s">
        <v>110</v>
      </c>
      <c r="BK31" s="14" t="str">
        <f t="shared" si="41"/>
        <v/>
      </c>
      <c r="BL31" s="14" t="s">
        <v>110</v>
      </c>
      <c r="BN31" s="14" t="s">
        <v>89</v>
      </c>
      <c r="BO31" s="14" t="s">
        <v>110</v>
      </c>
      <c r="BP31" s="14" t="str">
        <f t="shared" si="43"/>
        <v/>
      </c>
      <c r="BQ31" s="14" t="s">
        <v>110</v>
      </c>
      <c r="BR31" s="14" t="str">
        <f t="shared" si="44"/>
        <v/>
      </c>
      <c r="BS31" s="14" t="s">
        <v>110</v>
      </c>
      <c r="BT31" s="14" t="str">
        <f t="shared" si="45"/>
        <v/>
      </c>
      <c r="BU31" s="14" t="s">
        <v>110</v>
      </c>
      <c r="BW31" s="14" t="s">
        <v>90</v>
      </c>
      <c r="BX31" s="14" t="s">
        <v>110</v>
      </c>
      <c r="BY31" s="14" t="str">
        <f t="shared" si="47"/>
        <v/>
      </c>
      <c r="BZ31" s="14" t="s">
        <v>110</v>
      </c>
      <c r="CA31" s="14" t="str">
        <f t="shared" si="48"/>
        <v/>
      </c>
      <c r="CB31" s="14" t="s">
        <v>110</v>
      </c>
      <c r="CC31" s="14" t="str">
        <f t="shared" si="49"/>
        <v/>
      </c>
      <c r="CD31" s="14" t="s">
        <v>110</v>
      </c>
      <c r="CF31" s="14" t="s">
        <v>91</v>
      </c>
      <c r="CG31" s="14" t="s">
        <v>110</v>
      </c>
      <c r="CH31" s="14" t="str">
        <f t="shared" si="51"/>
        <v/>
      </c>
      <c r="CI31" s="14" t="s">
        <v>110</v>
      </c>
      <c r="CJ31" s="14" t="str">
        <f t="shared" si="52"/>
        <v/>
      </c>
      <c r="CK31" s="14" t="s">
        <v>110</v>
      </c>
      <c r="CL31" s="14" t="str">
        <f t="shared" si="53"/>
        <v/>
      </c>
      <c r="CM31" s="14" t="s">
        <v>110</v>
      </c>
      <c r="CP31" s="14" t="s">
        <v>87</v>
      </c>
      <c r="CR31" s="14" t="str">
        <f t="shared" ref="CR31" si="237">IF(BT31="Sangat Tidak Baik","STB",
IF(BT31="Kurang Baik","KB",
IF(BT31="Cukup","C",
IF(BT31="Baik","B",
IF(BT31="Sangat Baik","SB","")))))</f>
        <v/>
      </c>
      <c r="CS31" s="14" t="s">
        <v>110</v>
      </c>
      <c r="CT31" s="14" t="str">
        <f t="shared" ref="CT31" si="238">IF(BU31="Sangat Tidak Baik","STB",
IF(BU31="Tidak Baik","TB",
IF(BU31="Cukup","C",
IF( BU31="Baik","B",
IF(BU31="Sangat Baik","SB","")))))</f>
        <v/>
      </c>
      <c r="CU31" s="14" t="s">
        <v>110</v>
      </c>
      <c r="CV31" s="14" t="str">
        <f t="shared" ref="CV31" si="239">IF(BV31="Sangat Tidak Baik","STB",
IF(BV31="Kurang Baik","KB",
IF(BV31="Cukup","C",
IF(BV31="Baik","B",
IF(BV31="Sangat Baik","SB","")))))</f>
        <v/>
      </c>
      <c r="CW31" s="14" t="s">
        <v>110</v>
      </c>
      <c r="CY31" s="14" t="s">
        <v>88</v>
      </c>
      <c r="CZ31" s="14" t="s">
        <v>110</v>
      </c>
      <c r="DA31" s="14" t="str">
        <f t="shared" ref="DA31" si="240">IF(BX31="Sangat Tidak Baik","STB",
IF(BX31="Kurang Baik","KB",
IF(BX31="Cukup","C",
IF(BX31="Baik","B",
IF(BX31="Sangat Baik","SB","")))))</f>
        <v/>
      </c>
      <c r="DB31" s="14" t="s">
        <v>110</v>
      </c>
      <c r="DC31" s="14" t="str">
        <f t="shared" ref="DC31" si="241">IF(BY31="Sangat Tidak Baik","STB",
IF(BY31="Kurang Baik","KB",
IF(BY31="Cukup","C",
IF(BY31="Baik","B",
IF(BY31="Sangat Baik","SB","")))))</f>
        <v/>
      </c>
      <c r="DD31" s="14" t="s">
        <v>110</v>
      </c>
      <c r="DE31" s="14" t="str">
        <f t="shared" ref="DE31" si="242">IF(BZ31="Sangat Tidak Baik","STB",
IF(BZ31="Kurang Baik","KB",
IF(BZ31="Cukup","C",
IF(BZ31="Baik","B",
IF(BZ31="Sangat Baik","SB","")))))</f>
        <v/>
      </c>
      <c r="DF31" s="14" t="s">
        <v>110</v>
      </c>
      <c r="DH31" s="14" t="s">
        <v>89</v>
      </c>
      <c r="DI31" s="14" t="s">
        <v>110</v>
      </c>
      <c r="DJ31" s="14" t="str">
        <f t="shared" ref="DJ31" si="243">IF(CB31="Sangat Tidak Baik","STB",
IF(CB31="Kurang Baik","KB",
IF(CB31="Cukup","C",
IF(CB31="Baik","B",
IF(CB31="Sangat Baik","SB","")))))</f>
        <v/>
      </c>
      <c r="DK31" s="14" t="s">
        <v>110</v>
      </c>
      <c r="DL31" s="14" t="str">
        <f t="shared" ref="DL31" si="244">IF(CC31="Sangat Tidak Baik","STB",
IF(CC31="Kurang Baik","KB",
IF(CC31="Cukup","C",
IF(CC31="Baik","B",
IF(CC31="Sangat Baik","SB","")))))</f>
        <v/>
      </c>
      <c r="DM31" s="14" t="s">
        <v>110</v>
      </c>
      <c r="DN31" s="14" t="str">
        <f t="shared" ref="DN31" si="245">IF(CD31="Sangat Tidak Baik","STB",
IF(CD31="Kurang Baik","KB",
IF(CD31="Cukup","C",
IF(CD31="Baik","B",
IF(CD31="Sangat Baik","SB","")))))</f>
        <v/>
      </c>
      <c r="DO31" s="14" t="s">
        <v>110</v>
      </c>
      <c r="DQ31" s="14" t="s">
        <v>90</v>
      </c>
      <c r="DR31" s="14" t="s">
        <v>110</v>
      </c>
      <c r="DS31" s="14" t="str">
        <f t="shared" ref="DS31" si="246">IF(CF31="Sangat Tidak Baik","STB",
IF(CF31="Kurang Baik","KB",
IF(CF31="Cukup","C",
IF(CF31="Baik","B",
IF(CF31="Sangat Baik","SB","")))))</f>
        <v/>
      </c>
      <c r="DT31" s="14" t="s">
        <v>110</v>
      </c>
      <c r="DU31" s="14" t="str">
        <f t="shared" ref="DU31" si="247">IF(CG31="Sangat Tidak Baik","STB",
IF(CG31="Kurang Baik","KB",
IF(CG31="Cukup","C",
IF(CG31="Baik","B",
IF(CG31="Sangat Baik","SB","")))))</f>
        <v/>
      </c>
      <c r="DV31" s="14" t="s">
        <v>110</v>
      </c>
      <c r="DW31" s="14" t="str">
        <f t="shared" ref="DW31" si="248">IF(CH31="Sangat Tidak Baik","STB",
IF(CH31="Kurang Baik","KB",
IF(CH31="Cukup","C",
IF(CH31="Baik","B",
IF(CH31="Sangat Baik","SB","")))))</f>
        <v/>
      </c>
      <c r="DX31" s="14" t="s">
        <v>110</v>
      </c>
      <c r="DZ31" s="14" t="s">
        <v>91</v>
      </c>
      <c r="EA31" s="14" t="s">
        <v>110</v>
      </c>
      <c r="EB31" s="14" t="str">
        <f t="shared" ref="EB31" si="249">IF(CJ31="Sangat Tidak Baik","STB",
IF(CJ31="Kurang Baik","KB",
IF(CJ31="Cukup","C",
IF(CJ31="Baik","B",
IF(CJ31="Sangat Baik","SB","")))))</f>
        <v/>
      </c>
      <c r="EC31" s="14" t="s">
        <v>110</v>
      </c>
      <c r="ED31" s="14" t="str">
        <f t="shared" ref="ED31" si="250">IF(CK31="Sangat Tidak Baik","STB",
IF(CK31="Kurang Baik","KB",
IF(CK31="Cukup","C",
IF(CK31="Baik","B",
IF(CK31="Sangat Baik","SB","")))))</f>
        <v/>
      </c>
      <c r="EE31" s="14" t="s">
        <v>110</v>
      </c>
      <c r="EF31" s="14" t="str">
        <f t="shared" ref="EF31" si="251">IF(CL31="Sangat Tidak Baik","STB",
IF(CL31="Kurang Baik","KB",
IF(CL31="Cukup","C",
IF(CL31="Baik","B",
IF(CL31="Sangat Baik","SB","")))))</f>
        <v/>
      </c>
      <c r="EG31" s="14" t="s">
        <v>110</v>
      </c>
    </row>
    <row r="32" spans="1:137" x14ac:dyDescent="0.25">
      <c r="B32" s="16" t="s">
        <v>68</v>
      </c>
      <c r="C32" s="16" t="s">
        <v>69</v>
      </c>
      <c r="D32" s="16" t="s">
        <v>70</v>
      </c>
      <c r="E32" s="16" t="s">
        <v>71</v>
      </c>
      <c r="F32" s="14" t="s">
        <v>68</v>
      </c>
      <c r="G32" s="14" t="s">
        <v>69</v>
      </c>
      <c r="H32" s="14" t="s">
        <v>70</v>
      </c>
      <c r="I32" s="14" t="s">
        <v>71</v>
      </c>
      <c r="J32" s="16" t="s">
        <v>68</v>
      </c>
      <c r="K32" s="16" t="s">
        <v>69</v>
      </c>
      <c r="L32" s="16" t="s">
        <v>70</v>
      </c>
      <c r="M32" s="16" t="s">
        <v>71</v>
      </c>
      <c r="N32" s="14" t="s">
        <v>68</v>
      </c>
      <c r="O32" s="14" t="s">
        <v>69</v>
      </c>
      <c r="P32" s="14" t="s">
        <v>70</v>
      </c>
      <c r="Q32" s="14" t="s">
        <v>71</v>
      </c>
      <c r="R32" s="16" t="s">
        <v>68</v>
      </c>
      <c r="S32" s="16" t="s">
        <v>69</v>
      </c>
      <c r="T32" s="16" t="s">
        <v>70</v>
      </c>
      <c r="U32" s="16" t="s">
        <v>71</v>
      </c>
      <c r="Y32" s="16" t="s">
        <v>68</v>
      </c>
      <c r="Z32" s="16" t="s">
        <v>69</v>
      </c>
      <c r="AA32" s="16" t="s">
        <v>70</v>
      </c>
      <c r="AB32" s="16" t="s">
        <v>71</v>
      </c>
      <c r="AC32" s="14" t="s">
        <v>68</v>
      </c>
      <c r="AD32" s="14" t="s">
        <v>69</v>
      </c>
      <c r="AE32" s="14" t="s">
        <v>70</v>
      </c>
      <c r="AF32" s="14" t="s">
        <v>71</v>
      </c>
      <c r="AG32" s="16" t="s">
        <v>68</v>
      </c>
      <c r="AH32" s="16" t="s">
        <v>69</v>
      </c>
      <c r="AI32" s="16" t="s">
        <v>70</v>
      </c>
      <c r="AJ32" s="16" t="s">
        <v>71</v>
      </c>
      <c r="AK32" s="14" t="s">
        <v>68</v>
      </c>
      <c r="AL32" s="14" t="s">
        <v>69</v>
      </c>
      <c r="AM32" s="14" t="s">
        <v>70</v>
      </c>
      <c r="AN32" s="14" t="s">
        <v>71</v>
      </c>
      <c r="AO32" s="16" t="s">
        <v>68</v>
      </c>
      <c r="AP32" s="16" t="s">
        <v>69</v>
      </c>
      <c r="AQ32" s="16" t="s">
        <v>70</v>
      </c>
      <c r="AR32" s="16" t="s">
        <v>71</v>
      </c>
      <c r="AV32" s="16" t="s">
        <v>68</v>
      </c>
      <c r="AX32" s="16" t="s">
        <v>69</v>
      </c>
      <c r="AZ32" s="16" t="s">
        <v>70</v>
      </c>
      <c r="BB32" s="16" t="s">
        <v>71</v>
      </c>
      <c r="BE32" s="16" t="s">
        <v>68</v>
      </c>
      <c r="BG32" s="16" t="s">
        <v>69</v>
      </c>
      <c r="BI32" s="16" t="s">
        <v>70</v>
      </c>
      <c r="BK32" s="16" t="s">
        <v>71</v>
      </c>
      <c r="BN32" s="16" t="s">
        <v>68</v>
      </c>
      <c r="BP32" s="16" t="s">
        <v>69</v>
      </c>
      <c r="BR32" s="16" t="s">
        <v>70</v>
      </c>
      <c r="BT32" s="16" t="s">
        <v>71</v>
      </c>
      <c r="BW32" s="16" t="s">
        <v>68</v>
      </c>
      <c r="BY32" s="16" t="s">
        <v>69</v>
      </c>
      <c r="CA32" s="16" t="s">
        <v>70</v>
      </c>
      <c r="CC32" s="16" t="s">
        <v>71</v>
      </c>
      <c r="CF32" s="16" t="s">
        <v>68</v>
      </c>
      <c r="CH32" s="16" t="s">
        <v>69</v>
      </c>
      <c r="CJ32" s="16" t="s">
        <v>70</v>
      </c>
      <c r="CL32" s="16" t="s">
        <v>71</v>
      </c>
      <c r="CP32" s="16" t="s">
        <v>68</v>
      </c>
      <c r="CR32" s="16" t="s">
        <v>69</v>
      </c>
      <c r="CT32" s="16" t="s">
        <v>70</v>
      </c>
      <c r="CV32" s="16" t="s">
        <v>71</v>
      </c>
      <c r="CW32" s="14" t="str">
        <f t="shared" si="60"/>
        <v/>
      </c>
      <c r="CY32" s="16" t="s">
        <v>68</v>
      </c>
      <c r="DA32" s="16" t="s">
        <v>69</v>
      </c>
      <c r="DC32" s="16" t="s">
        <v>70</v>
      </c>
      <c r="DE32" s="16" t="s">
        <v>71</v>
      </c>
      <c r="DH32" s="16" t="s">
        <v>68</v>
      </c>
      <c r="DJ32" s="16" t="s">
        <v>69</v>
      </c>
      <c r="DL32" s="16" t="s">
        <v>70</v>
      </c>
      <c r="DN32" s="16" t="s">
        <v>71</v>
      </c>
      <c r="DQ32" s="16" t="s">
        <v>68</v>
      </c>
      <c r="DS32" s="16" t="s">
        <v>69</v>
      </c>
      <c r="DU32" s="16" t="s">
        <v>70</v>
      </c>
      <c r="DW32" s="16" t="s">
        <v>71</v>
      </c>
      <c r="DZ32" s="16" t="s">
        <v>68</v>
      </c>
      <c r="EB32" s="16" t="s">
        <v>69</v>
      </c>
      <c r="ED32" s="16" t="s">
        <v>70</v>
      </c>
      <c r="EF32" s="16" t="s">
        <v>71</v>
      </c>
    </row>
    <row r="33" spans="1:137" x14ac:dyDescent="0.25">
      <c r="A33" s="14" t="s">
        <v>101</v>
      </c>
      <c r="B33" s="14">
        <v>4</v>
      </c>
      <c r="C33" s="14">
        <v>4</v>
      </c>
      <c r="D33" s="14">
        <v>5</v>
      </c>
      <c r="E33" s="14">
        <v>1</v>
      </c>
      <c r="F33" s="14">
        <v>4</v>
      </c>
      <c r="G33" s="14">
        <v>5</v>
      </c>
      <c r="H33" s="14">
        <v>3</v>
      </c>
      <c r="I33" s="14">
        <v>3</v>
      </c>
      <c r="J33" s="14">
        <v>4</v>
      </c>
      <c r="K33" s="14">
        <v>4</v>
      </c>
      <c r="L33" s="14">
        <v>5</v>
      </c>
      <c r="M33" s="14">
        <v>4</v>
      </c>
      <c r="N33" s="14">
        <v>5</v>
      </c>
      <c r="O33" s="14">
        <v>5</v>
      </c>
      <c r="P33" s="14">
        <v>5</v>
      </c>
      <c r="Q33" s="14">
        <v>5</v>
      </c>
      <c r="R33" s="14">
        <v>3</v>
      </c>
      <c r="S33" s="14">
        <v>4</v>
      </c>
      <c r="T33" s="14">
        <v>3</v>
      </c>
      <c r="U33" s="14">
        <v>3</v>
      </c>
      <c r="X33" s="14" t="s">
        <v>101</v>
      </c>
      <c r="Y33" s="14" t="str">
        <f t="shared" ref="Y33:Y35" si="252">IF(B33=1,"Sangat tidak baik",
IF(B33=2,"Kurang Baik",
IF(B33=3,"Cukup",
IF(B33=4,"Baik",
IF(B33=5,"Sangat baik","")))))</f>
        <v>Baik</v>
      </c>
      <c r="Z33" s="14" t="str">
        <f t="shared" ref="Z33:Z35" si="253">IF(C33=1,"Sangat tidak baik",
IF(C33=2,"Kurang Baik",
IF(C33=3,"Cukup",
IF(C33=4,"Baik",
IF(C33=5,"Sangat baik","")))))</f>
        <v>Baik</v>
      </c>
      <c r="AA33" s="14" t="str">
        <f t="shared" ref="AA33:AA35" si="254">IF(D33=1,"Sangat tidak baik",
IF(D33=2,"Kurang Baik",
IF(D33=3,"Cukup",
IF(D33=4,"Baik",
IF(D33=5,"Sangat baik","")))))</f>
        <v>Sangat baik</v>
      </c>
      <c r="AB33" s="14" t="str">
        <f t="shared" ref="AB33:AB35" si="255">IF(E33=1,"Sangat tidak baik",
IF(E33=2,"Kurang Baik",
IF(E33=3,"Cukup",
IF(E33=4,"Baik",
IF(E33=5,"Sangat baik","")))))</f>
        <v>Sangat tidak baik</v>
      </c>
      <c r="AC33" s="14" t="str">
        <f t="shared" ref="AC33:AC35" si="256">IF(F33=1,"Sangat tidak baik",
IF(F33=2,"Kurang Baik",
IF(F33=3,"Cukup",
IF(F33=4,"Baik",
IF(F33=5,"Sangat baik","")))))</f>
        <v>Baik</v>
      </c>
      <c r="AD33" s="14" t="str">
        <f t="shared" ref="AD33:AD35" si="257">IF(G33=1,"Sangat tidak baik",
IF(G33=2,"Kurang Baik",
IF(G33=3,"Cukup",
IF(G33=4,"Baik",
IF(G33=5,"Sangat baik","")))))</f>
        <v>Sangat baik</v>
      </c>
      <c r="AE33" s="14" t="str">
        <f t="shared" ref="AE33:AE35" si="258">IF(H33=1,"Sangat tidak baik",
IF(H33=2,"Kurang Baik",
IF(H33=3,"Cukup",
IF(H33=4,"Baik",
IF(H33=5,"Sangat baik","")))))</f>
        <v>Cukup</v>
      </c>
      <c r="AF33" s="14" t="str">
        <f t="shared" ref="AF33:AF35" si="259">IF(I33=1,"Sangat tidak baik",
IF(I33=2,"Kurang Baik",
IF(I33=3,"Cukup",
IF(I33=4,"Baik",
IF(I33=5,"Sangat baik","")))))</f>
        <v>Cukup</v>
      </c>
      <c r="AG33" s="14" t="str">
        <f t="shared" ref="AG33:AG35" si="260">IF(J33=1,"Sangat tidak baik",
IF(J33=2,"Kurang Baik",
IF(J33=3,"Cukup",
IF(J33=4,"Baik",
IF(J33=5,"Sangat baik","")))))</f>
        <v>Baik</v>
      </c>
      <c r="AH33" s="14" t="str">
        <f t="shared" ref="AH33:AH35" si="261">IF(K33=1,"Sangat tidak baik",
IF(K33=2,"Kurang Baik",
IF(K33=3,"Cukup",
IF(K33=4,"Baik",
IF(K33=5,"Sangat baik","")))))</f>
        <v>Baik</v>
      </c>
      <c r="AI33" s="14" t="str">
        <f t="shared" ref="AI33:AI35" si="262">IF(L33=1,"Sangat tidak baik",
IF(L33=2,"Kurang Baik",
IF(L33=3,"Cukup",
IF(L33=4,"Baik",
IF(L33=5,"Sangat baik","")))))</f>
        <v>Sangat baik</v>
      </c>
      <c r="AJ33" s="14" t="str">
        <f t="shared" ref="AJ33:AJ35" si="263">IF(M33=1,"Sangat tidak baik",
IF(M33=2,"Kurang Baik",
IF(M33=3,"Cukup",
IF(M33=4,"Baik",
IF(M33=5,"Sangat baik","")))))</f>
        <v>Baik</v>
      </c>
      <c r="AK33" s="14" t="str">
        <f t="shared" ref="AK33:AK35" si="264">IF(N33=1,"Sangat tidak baik",
IF(N33=2,"Kurang Baik",
IF(N33=3,"Cukup",
IF(N33=4,"Baik",
IF(N33=5,"Sangat baik","")))))</f>
        <v>Sangat baik</v>
      </c>
      <c r="AL33" s="14" t="str">
        <f t="shared" ref="AL33:AL35" si="265">IF(O33=1,"Sangat tidak baik",
IF(O33=2,"Kurang Baik",
IF(O33=3,"Cukup",
IF(O33=4,"Baik",
IF(O33=5,"Sangat baik","")))))</f>
        <v>Sangat baik</v>
      </c>
      <c r="AM33" s="14" t="str">
        <f t="shared" ref="AM33:AM35" si="266">IF(P33=1,"Sangat tidak baik",
IF(P33=2,"Kurang Baik",
IF(P33=3,"Cukup",
IF(P33=4,"Baik",
IF(P33=5,"Sangat baik","")))))</f>
        <v>Sangat baik</v>
      </c>
      <c r="AN33" s="14" t="str">
        <f t="shared" ref="AN33:AN35" si="267">IF(Q33=1,"Sangat tidak baik",
IF(Q33=2,"Kurang Baik",
IF(Q33=3,"Cukup",
IF(Q33=4,"Baik",
IF(Q33=5,"Sangat baik","")))))</f>
        <v>Sangat baik</v>
      </c>
      <c r="AO33" s="14" t="str">
        <f t="shared" ref="AO33:AO35" si="268">IF(R33=1,"Sangat tidak baik",
IF(R33=2,"Kurang Baik",
IF(R33=3,"Cukup",
IF(R33=4,"Baik",
IF(R33=5,"Sangat baik","")))))</f>
        <v>Cukup</v>
      </c>
      <c r="AP33" s="14" t="str">
        <f t="shared" ref="AP33:AP35" si="269">IF(S33=1,"Sangat tidak baik",
IF(S33=2,"Kurang Baik",
IF(S33=3,"Cukup",
IF(S33=4,"Baik",
IF(S33=5,"Sangat baik","")))))</f>
        <v>Baik</v>
      </c>
      <c r="AQ33" s="14" t="str">
        <f t="shared" ref="AQ33:AQ35" si="270">IF(T33=1,"Sangat tidak baik",
IF(T33=2,"Kurang Baik",
IF(T33=3,"Cukup",
IF(T33=4,"Baik",
IF(T33=5,"Sangat baik","")))))</f>
        <v>Cukup</v>
      </c>
      <c r="AR33" s="14" t="str">
        <f t="shared" ref="AR33:AR35" si="271">IF(U33=1,"Sangat tidak baik",
IF(U33=2,"Kurang Baik",
IF(U33=3,"Cukup",
IF(U33=4,"Baik",
IF(U33=5,"Sangat baik","")))))</f>
        <v>Cukup</v>
      </c>
      <c r="AU33" s="14" t="s">
        <v>101</v>
      </c>
      <c r="AV33" s="14" t="str">
        <f t="shared" ref="AV33:AV35" si="272">IF(Y33="Sangat Tidak Baik","STB",
IF(Y33="Kurang Baik","KB",
IF(Y33="Cukup","C",
IF(Y33="Baik","B",
IF(Y33="Sangat Baik","SB","")))))</f>
        <v>B</v>
      </c>
      <c r="AW33" s="14" t="s">
        <v>106</v>
      </c>
      <c r="AX33" s="14" t="str">
        <f t="shared" si="199"/>
        <v>B</v>
      </c>
      <c r="AY33" s="14" t="s">
        <v>106</v>
      </c>
      <c r="AZ33" s="14" t="str">
        <f t="shared" si="37"/>
        <v>SB</v>
      </c>
      <c r="BA33" s="14" t="s">
        <v>107</v>
      </c>
      <c r="BB33" s="14" t="str">
        <f t="shared" si="38"/>
        <v>STB</v>
      </c>
      <c r="BC33" s="14" t="s">
        <v>108</v>
      </c>
      <c r="BD33" s="14" t="s">
        <v>101</v>
      </c>
      <c r="BE33" s="14" t="str">
        <f t="shared" si="39"/>
        <v>B</v>
      </c>
      <c r="BF33" s="14" t="s">
        <v>106</v>
      </c>
      <c r="BG33" s="14" t="str">
        <f t="shared" si="40"/>
        <v>SB</v>
      </c>
      <c r="BH33" s="14" t="s">
        <v>107</v>
      </c>
      <c r="BI33" s="14" t="str">
        <f t="shared" si="13"/>
        <v>C</v>
      </c>
      <c r="BJ33" s="14" t="s">
        <v>105</v>
      </c>
      <c r="BK33" s="14" t="str">
        <f t="shared" si="41"/>
        <v>C</v>
      </c>
      <c r="BL33" s="14" t="s">
        <v>105</v>
      </c>
      <c r="BM33" s="14" t="s">
        <v>101</v>
      </c>
      <c r="BN33" s="14" t="str">
        <f t="shared" si="42"/>
        <v>B</v>
      </c>
      <c r="BO33" s="14" t="s">
        <v>106</v>
      </c>
      <c r="BP33" s="14" t="str">
        <f t="shared" si="43"/>
        <v>B</v>
      </c>
      <c r="BQ33" s="14" t="s">
        <v>106</v>
      </c>
      <c r="BR33" s="14" t="str">
        <f t="shared" si="44"/>
        <v>SB</v>
      </c>
      <c r="BS33" s="14" t="s">
        <v>107</v>
      </c>
      <c r="BT33" s="14" t="str">
        <f t="shared" si="45"/>
        <v>B</v>
      </c>
      <c r="BU33" s="14" t="s">
        <v>106</v>
      </c>
      <c r="BV33" s="14" t="s">
        <v>101</v>
      </c>
      <c r="BW33" s="14" t="str">
        <f t="shared" si="46"/>
        <v>SB</v>
      </c>
      <c r="BX33" s="14" t="s">
        <v>107</v>
      </c>
      <c r="BY33" s="14" t="str">
        <f t="shared" si="47"/>
        <v>SB</v>
      </c>
      <c r="BZ33" s="14" t="s">
        <v>107</v>
      </c>
      <c r="CA33" s="14" t="str">
        <f t="shared" si="48"/>
        <v>SB</v>
      </c>
      <c r="CB33" s="14" t="s">
        <v>107</v>
      </c>
      <c r="CC33" s="14" t="str">
        <f t="shared" si="49"/>
        <v>SB</v>
      </c>
      <c r="CD33" s="14" t="s">
        <v>107</v>
      </c>
      <c r="CE33" s="14" t="s">
        <v>101</v>
      </c>
      <c r="CF33" s="14" t="str">
        <f t="shared" si="50"/>
        <v>C</v>
      </c>
      <c r="CG33" s="14" t="s">
        <v>105</v>
      </c>
      <c r="CH33" s="14" t="str">
        <f t="shared" si="51"/>
        <v>B</v>
      </c>
      <c r="CI33" s="14" t="s">
        <v>106</v>
      </c>
      <c r="CJ33" s="14" t="str">
        <f t="shared" si="52"/>
        <v>C</v>
      </c>
      <c r="CK33" s="14" t="s">
        <v>105</v>
      </c>
      <c r="CL33" s="14" t="str">
        <f t="shared" si="53"/>
        <v>C</v>
      </c>
      <c r="CM33" s="14" t="s">
        <v>105</v>
      </c>
      <c r="CO33" s="14" t="s">
        <v>101</v>
      </c>
      <c r="CP33" s="14" t="str">
        <f t="shared" si="54"/>
        <v>0,7</v>
      </c>
      <c r="CQ33" s="14" t="str">
        <f t="shared" si="55"/>
        <v>0,25</v>
      </c>
      <c r="CR33" s="14" t="str">
        <f t="shared" si="14"/>
        <v>0,7</v>
      </c>
      <c r="CS33" s="14" t="str">
        <f t="shared" si="56"/>
        <v>0,25</v>
      </c>
      <c r="CT33" s="14" t="str">
        <f t="shared" si="57"/>
        <v>0,8</v>
      </c>
      <c r="CU33" s="14" t="str">
        <f t="shared" si="58"/>
        <v>0,15</v>
      </c>
      <c r="CV33" s="14" t="str">
        <f t="shared" si="59"/>
        <v>0,2</v>
      </c>
      <c r="CW33" s="14" t="str">
        <f t="shared" si="60"/>
        <v>0,75</v>
      </c>
      <c r="CY33" s="14" t="str">
        <f t="shared" si="61"/>
        <v>0,7</v>
      </c>
      <c r="CZ33" s="14" t="str">
        <f t="shared" si="62"/>
        <v>0,25</v>
      </c>
      <c r="DA33" s="14" t="str">
        <f t="shared" si="63"/>
        <v>0,8</v>
      </c>
      <c r="DB33" s="14" t="str">
        <f t="shared" si="64"/>
        <v>0,15</v>
      </c>
      <c r="DC33" s="14" t="str">
        <f t="shared" si="65"/>
        <v>0,5</v>
      </c>
      <c r="DD33" s="14" t="str">
        <f t="shared" si="66"/>
        <v>0,45</v>
      </c>
      <c r="DE33" s="14" t="str">
        <f t="shared" si="67"/>
        <v>0,5</v>
      </c>
      <c r="DF33" s="14" t="str">
        <f t="shared" si="68"/>
        <v>0,45</v>
      </c>
      <c r="DH33" s="14" t="str">
        <f t="shared" si="69"/>
        <v>0,7</v>
      </c>
      <c r="DI33" s="14" t="str">
        <f t="shared" si="70"/>
        <v>0,25</v>
      </c>
      <c r="DJ33" s="14" t="str">
        <f t="shared" si="71"/>
        <v>0,7</v>
      </c>
      <c r="DK33" s="14" t="str">
        <f t="shared" si="72"/>
        <v>0,25</v>
      </c>
      <c r="DL33" s="14" t="str">
        <f t="shared" si="73"/>
        <v>0,8</v>
      </c>
      <c r="DM33" s="14" t="str">
        <f t="shared" si="74"/>
        <v>0,15</v>
      </c>
      <c r="DN33" s="14" t="str">
        <f t="shared" si="75"/>
        <v>0,7</v>
      </c>
      <c r="DO33" s="14" t="str">
        <f t="shared" si="76"/>
        <v>0,25</v>
      </c>
      <c r="DQ33" s="14" t="str">
        <f t="shared" si="77"/>
        <v>0,8</v>
      </c>
      <c r="DR33" s="14" t="str">
        <f t="shared" si="78"/>
        <v>0,15</v>
      </c>
      <c r="DS33" s="14" t="str">
        <f t="shared" si="79"/>
        <v>0,8</v>
      </c>
      <c r="DT33" s="14" t="str">
        <f t="shared" si="80"/>
        <v>0,15</v>
      </c>
      <c r="DU33" s="14" t="str">
        <f t="shared" si="81"/>
        <v>0,8</v>
      </c>
      <c r="DV33" s="14" t="str">
        <f t="shared" si="82"/>
        <v>0,15</v>
      </c>
      <c r="DW33" s="14" t="str">
        <f t="shared" si="83"/>
        <v>0,8</v>
      </c>
      <c r="DX33" s="14" t="str">
        <f t="shared" si="84"/>
        <v>0,15</v>
      </c>
      <c r="DZ33" s="14" t="str">
        <f t="shared" si="85"/>
        <v>0,5</v>
      </c>
      <c r="EA33" s="14" t="str">
        <f t="shared" si="86"/>
        <v>0,45</v>
      </c>
      <c r="EB33" s="14" t="str">
        <f t="shared" si="87"/>
        <v>0,7</v>
      </c>
      <c r="EC33" s="14" t="str">
        <f t="shared" si="88"/>
        <v>0,25</v>
      </c>
      <c r="ED33" s="14" t="str">
        <f t="shared" si="89"/>
        <v>0,5</v>
      </c>
      <c r="EE33" s="14" t="str">
        <f t="shared" si="90"/>
        <v>0,45</v>
      </c>
      <c r="EF33" s="14" t="str">
        <f t="shared" si="91"/>
        <v>0,5</v>
      </c>
      <c r="EG33" s="14" t="str">
        <f t="shared" si="92"/>
        <v>0,45</v>
      </c>
    </row>
    <row r="34" spans="1:137" x14ac:dyDescent="0.25">
      <c r="A34" s="14" t="s">
        <v>102</v>
      </c>
      <c r="B34" s="14">
        <v>5</v>
      </c>
      <c r="C34" s="14">
        <v>3</v>
      </c>
      <c r="D34" s="14">
        <v>5</v>
      </c>
      <c r="E34" s="14">
        <v>2</v>
      </c>
      <c r="F34" s="14">
        <v>4</v>
      </c>
      <c r="G34" s="14">
        <v>4</v>
      </c>
      <c r="H34" s="14">
        <v>3</v>
      </c>
      <c r="I34" s="14">
        <v>5</v>
      </c>
      <c r="J34" s="14">
        <v>3</v>
      </c>
      <c r="K34" s="14">
        <v>5</v>
      </c>
      <c r="L34" s="14">
        <v>3</v>
      </c>
      <c r="M34" s="14">
        <v>5</v>
      </c>
      <c r="N34" s="14">
        <v>4</v>
      </c>
      <c r="O34" s="14">
        <v>4</v>
      </c>
      <c r="P34" s="14">
        <v>5</v>
      </c>
      <c r="Q34" s="14">
        <v>5</v>
      </c>
      <c r="R34" s="14">
        <v>4</v>
      </c>
      <c r="S34" s="14">
        <v>4</v>
      </c>
      <c r="T34" s="14">
        <v>4</v>
      </c>
      <c r="U34" s="14">
        <v>4</v>
      </c>
      <c r="X34" s="14" t="s">
        <v>102</v>
      </c>
      <c r="Y34" s="14" t="str">
        <f t="shared" si="252"/>
        <v>Sangat baik</v>
      </c>
      <c r="Z34" s="14" t="str">
        <f t="shared" si="253"/>
        <v>Cukup</v>
      </c>
      <c r="AA34" s="14" t="str">
        <f t="shared" si="254"/>
        <v>Sangat baik</v>
      </c>
      <c r="AB34" s="14" t="str">
        <f t="shared" si="255"/>
        <v>Kurang Baik</v>
      </c>
      <c r="AC34" s="14" t="str">
        <f t="shared" si="256"/>
        <v>Baik</v>
      </c>
      <c r="AD34" s="14" t="str">
        <f t="shared" si="257"/>
        <v>Baik</v>
      </c>
      <c r="AE34" s="14" t="str">
        <f t="shared" si="258"/>
        <v>Cukup</v>
      </c>
      <c r="AF34" s="14" t="str">
        <f t="shared" si="259"/>
        <v>Sangat baik</v>
      </c>
      <c r="AG34" s="14" t="str">
        <f t="shared" si="260"/>
        <v>Cukup</v>
      </c>
      <c r="AH34" s="14" t="str">
        <f t="shared" si="261"/>
        <v>Sangat baik</v>
      </c>
      <c r="AI34" s="14" t="str">
        <f t="shared" si="262"/>
        <v>Cukup</v>
      </c>
      <c r="AJ34" s="14" t="str">
        <f t="shared" si="263"/>
        <v>Sangat baik</v>
      </c>
      <c r="AK34" s="14" t="str">
        <f t="shared" si="264"/>
        <v>Baik</v>
      </c>
      <c r="AL34" s="14" t="str">
        <f t="shared" si="265"/>
        <v>Baik</v>
      </c>
      <c r="AM34" s="14" t="str">
        <f t="shared" si="266"/>
        <v>Sangat baik</v>
      </c>
      <c r="AN34" s="14" t="str">
        <f t="shared" si="267"/>
        <v>Sangat baik</v>
      </c>
      <c r="AO34" s="14" t="str">
        <f t="shared" si="268"/>
        <v>Baik</v>
      </c>
      <c r="AP34" s="14" t="str">
        <f t="shared" si="269"/>
        <v>Baik</v>
      </c>
      <c r="AQ34" s="14" t="str">
        <f t="shared" si="270"/>
        <v>Baik</v>
      </c>
      <c r="AR34" s="14" t="str">
        <f t="shared" si="271"/>
        <v>Baik</v>
      </c>
      <c r="AU34" s="14" t="s">
        <v>102</v>
      </c>
      <c r="AV34" s="14" t="str">
        <f t="shared" si="272"/>
        <v>SB</v>
      </c>
      <c r="AW34" s="14" t="s">
        <v>107</v>
      </c>
      <c r="AX34" s="14" t="str">
        <f t="shared" si="199"/>
        <v>C</v>
      </c>
      <c r="AY34" s="14" t="s">
        <v>105</v>
      </c>
      <c r="AZ34" s="14" t="str">
        <f t="shared" si="37"/>
        <v>SB</v>
      </c>
      <c r="BA34" s="14" t="s">
        <v>107</v>
      </c>
      <c r="BB34" s="14" t="str">
        <f t="shared" si="38"/>
        <v>KB</v>
      </c>
      <c r="BC34" s="14" t="s">
        <v>109</v>
      </c>
      <c r="BD34" s="14" t="s">
        <v>102</v>
      </c>
      <c r="BE34" s="14" t="str">
        <f t="shared" si="39"/>
        <v>B</v>
      </c>
      <c r="BF34" s="14" t="s">
        <v>106</v>
      </c>
      <c r="BG34" s="14" t="str">
        <f t="shared" si="40"/>
        <v>B</v>
      </c>
      <c r="BH34" s="14" t="s">
        <v>106</v>
      </c>
      <c r="BI34" s="14" t="str">
        <f t="shared" si="13"/>
        <v>C</v>
      </c>
      <c r="BJ34" s="14" t="s">
        <v>105</v>
      </c>
      <c r="BK34" s="14" t="str">
        <f t="shared" si="41"/>
        <v>SB</v>
      </c>
      <c r="BL34" s="14" t="s">
        <v>107</v>
      </c>
      <c r="BM34" s="14" t="s">
        <v>102</v>
      </c>
      <c r="BN34" s="14" t="str">
        <f t="shared" si="42"/>
        <v>C</v>
      </c>
      <c r="BO34" s="14" t="s">
        <v>105</v>
      </c>
      <c r="BP34" s="14" t="str">
        <f t="shared" si="43"/>
        <v>SB</v>
      </c>
      <c r="BQ34" s="14" t="s">
        <v>107</v>
      </c>
      <c r="BR34" s="14" t="str">
        <f t="shared" si="44"/>
        <v>C</v>
      </c>
      <c r="BS34" s="14" t="s">
        <v>105</v>
      </c>
      <c r="BT34" s="14" t="str">
        <f t="shared" si="45"/>
        <v>SB</v>
      </c>
      <c r="BU34" s="14" t="s">
        <v>107</v>
      </c>
      <c r="BV34" s="14" t="s">
        <v>102</v>
      </c>
      <c r="BW34" s="14" t="str">
        <f t="shared" si="46"/>
        <v>B</v>
      </c>
      <c r="BX34" s="14" t="s">
        <v>106</v>
      </c>
      <c r="BY34" s="14" t="str">
        <f t="shared" si="47"/>
        <v>B</v>
      </c>
      <c r="BZ34" s="14" t="s">
        <v>106</v>
      </c>
      <c r="CA34" s="14" t="str">
        <f t="shared" si="48"/>
        <v>SB</v>
      </c>
      <c r="CB34" s="14" t="s">
        <v>107</v>
      </c>
      <c r="CC34" s="14" t="str">
        <f t="shared" si="49"/>
        <v>SB</v>
      </c>
      <c r="CD34" s="14" t="s">
        <v>107</v>
      </c>
      <c r="CE34" s="14" t="s">
        <v>102</v>
      </c>
      <c r="CF34" s="14" t="str">
        <f t="shared" si="50"/>
        <v>B</v>
      </c>
      <c r="CG34" s="14" t="s">
        <v>106</v>
      </c>
      <c r="CH34" s="14" t="str">
        <f t="shared" si="51"/>
        <v>B</v>
      </c>
      <c r="CI34" s="14" t="s">
        <v>106</v>
      </c>
      <c r="CJ34" s="14" t="str">
        <f t="shared" si="52"/>
        <v>B</v>
      </c>
      <c r="CK34" s="14" t="s">
        <v>106</v>
      </c>
      <c r="CL34" s="14" t="str">
        <f t="shared" si="53"/>
        <v>B</v>
      </c>
      <c r="CM34" s="14" t="s">
        <v>106</v>
      </c>
      <c r="CO34" s="14" t="s">
        <v>102</v>
      </c>
      <c r="CP34" s="14" t="str">
        <f t="shared" si="54"/>
        <v>0,8</v>
      </c>
      <c r="CQ34" s="14" t="str">
        <f t="shared" si="55"/>
        <v>0,15</v>
      </c>
      <c r="CR34" s="14" t="str">
        <f t="shared" si="14"/>
        <v>0,5</v>
      </c>
      <c r="CS34" s="14" t="str">
        <f t="shared" si="56"/>
        <v>0,45</v>
      </c>
      <c r="CT34" s="14" t="str">
        <f t="shared" si="57"/>
        <v>0,8</v>
      </c>
      <c r="CU34" s="14" t="str">
        <f t="shared" si="58"/>
        <v>0,15</v>
      </c>
      <c r="CV34" s="14" t="str">
        <f t="shared" si="59"/>
        <v>0,3</v>
      </c>
      <c r="CW34" s="14" t="str">
        <f t="shared" si="60"/>
        <v>0,65</v>
      </c>
      <c r="CY34" s="14" t="str">
        <f t="shared" si="61"/>
        <v>0,7</v>
      </c>
      <c r="CZ34" s="14" t="str">
        <f t="shared" si="62"/>
        <v>0,25</v>
      </c>
      <c r="DA34" s="14" t="str">
        <f t="shared" si="63"/>
        <v>0,7</v>
      </c>
      <c r="DB34" s="14" t="str">
        <f t="shared" si="64"/>
        <v>0,25</v>
      </c>
      <c r="DC34" s="14" t="str">
        <f t="shared" si="65"/>
        <v>0,5</v>
      </c>
      <c r="DD34" s="14" t="str">
        <f t="shared" si="66"/>
        <v>0,45</v>
      </c>
      <c r="DE34" s="14" t="str">
        <f t="shared" si="67"/>
        <v>0,8</v>
      </c>
      <c r="DF34" s="14" t="str">
        <f t="shared" si="68"/>
        <v>0,15</v>
      </c>
      <c r="DH34" s="14" t="str">
        <f t="shared" si="69"/>
        <v>0,5</v>
      </c>
      <c r="DI34" s="14" t="str">
        <f t="shared" si="70"/>
        <v>0,45</v>
      </c>
      <c r="DJ34" s="14" t="str">
        <f t="shared" si="71"/>
        <v>0,8</v>
      </c>
      <c r="DK34" s="14" t="str">
        <f t="shared" si="72"/>
        <v>0,15</v>
      </c>
      <c r="DL34" s="14" t="str">
        <f t="shared" si="73"/>
        <v>0,5</v>
      </c>
      <c r="DM34" s="14" t="str">
        <f t="shared" si="74"/>
        <v>0,45</v>
      </c>
      <c r="DN34" s="14" t="str">
        <f t="shared" si="75"/>
        <v>0,8</v>
      </c>
      <c r="DO34" s="14" t="str">
        <f t="shared" si="76"/>
        <v>0,15</v>
      </c>
      <c r="DQ34" s="14" t="str">
        <f t="shared" si="77"/>
        <v>0,7</v>
      </c>
      <c r="DR34" s="14" t="str">
        <f t="shared" si="78"/>
        <v>0,25</v>
      </c>
      <c r="DS34" s="14" t="str">
        <f t="shared" si="79"/>
        <v>0,7</v>
      </c>
      <c r="DT34" s="14" t="str">
        <f t="shared" si="80"/>
        <v>0,25</v>
      </c>
      <c r="DU34" s="14" t="str">
        <f t="shared" si="81"/>
        <v>0,8</v>
      </c>
      <c r="DV34" s="14" t="str">
        <f t="shared" si="82"/>
        <v>0,15</v>
      </c>
      <c r="DW34" s="14" t="str">
        <f t="shared" si="83"/>
        <v>0,8</v>
      </c>
      <c r="DX34" s="14" t="str">
        <f t="shared" si="84"/>
        <v>0,15</v>
      </c>
      <c r="DZ34" s="14" t="str">
        <f t="shared" si="85"/>
        <v>0,7</v>
      </c>
      <c r="EA34" s="14" t="str">
        <f t="shared" si="86"/>
        <v>0,25</v>
      </c>
      <c r="EB34" s="14" t="str">
        <f t="shared" si="87"/>
        <v>0,7</v>
      </c>
      <c r="EC34" s="14" t="str">
        <f t="shared" si="88"/>
        <v>0,25</v>
      </c>
      <c r="ED34" s="14" t="str">
        <f t="shared" si="89"/>
        <v>0,7</v>
      </c>
      <c r="EE34" s="14" t="str">
        <f t="shared" si="90"/>
        <v>0,25</v>
      </c>
      <c r="EF34" s="14" t="str">
        <f t="shared" si="91"/>
        <v>0,7</v>
      </c>
      <c r="EG34" s="14" t="str">
        <f t="shared" si="92"/>
        <v>0,25</v>
      </c>
    </row>
    <row r="35" spans="1:137" x14ac:dyDescent="0.25">
      <c r="A35" s="14" t="s">
        <v>103</v>
      </c>
      <c r="B35" s="14">
        <v>3</v>
      </c>
      <c r="C35" s="14">
        <v>5</v>
      </c>
      <c r="D35" s="14">
        <v>3</v>
      </c>
      <c r="E35" s="14">
        <v>4</v>
      </c>
      <c r="F35" s="14">
        <v>5</v>
      </c>
      <c r="G35" s="14">
        <v>2</v>
      </c>
      <c r="H35" s="14">
        <v>5</v>
      </c>
      <c r="I35" s="14">
        <v>1</v>
      </c>
      <c r="J35" s="14">
        <v>5</v>
      </c>
      <c r="K35" s="14">
        <v>5</v>
      </c>
      <c r="L35" s="14">
        <v>1</v>
      </c>
      <c r="M35" s="14">
        <v>2</v>
      </c>
      <c r="N35" s="14">
        <v>5</v>
      </c>
      <c r="O35" s="14">
        <v>5</v>
      </c>
      <c r="P35" s="14">
        <v>5</v>
      </c>
      <c r="Q35" s="14">
        <v>5</v>
      </c>
      <c r="R35" s="14">
        <v>3</v>
      </c>
      <c r="S35" s="14">
        <v>3</v>
      </c>
      <c r="T35" s="14">
        <v>4</v>
      </c>
      <c r="U35" s="14">
        <v>4</v>
      </c>
      <c r="X35" s="14" t="s">
        <v>103</v>
      </c>
      <c r="Y35" s="14" t="str">
        <f t="shared" si="252"/>
        <v>Cukup</v>
      </c>
      <c r="Z35" s="14" t="str">
        <f t="shared" si="253"/>
        <v>Sangat baik</v>
      </c>
      <c r="AA35" s="14" t="str">
        <f t="shared" si="254"/>
        <v>Cukup</v>
      </c>
      <c r="AB35" s="14" t="str">
        <f t="shared" si="255"/>
        <v>Baik</v>
      </c>
      <c r="AC35" s="14" t="str">
        <f t="shared" si="256"/>
        <v>Sangat baik</v>
      </c>
      <c r="AD35" s="14" t="str">
        <f t="shared" si="257"/>
        <v>Kurang Baik</v>
      </c>
      <c r="AE35" s="14" t="str">
        <f t="shared" si="258"/>
        <v>Sangat baik</v>
      </c>
      <c r="AF35" s="14" t="str">
        <f t="shared" si="259"/>
        <v>Sangat tidak baik</v>
      </c>
      <c r="AG35" s="14" t="str">
        <f t="shared" si="260"/>
        <v>Sangat baik</v>
      </c>
      <c r="AH35" s="14" t="str">
        <f t="shared" si="261"/>
        <v>Sangat baik</v>
      </c>
      <c r="AI35" s="14" t="str">
        <f t="shared" si="262"/>
        <v>Sangat tidak baik</v>
      </c>
      <c r="AJ35" s="14" t="str">
        <f t="shared" si="263"/>
        <v>Kurang Baik</v>
      </c>
      <c r="AK35" s="14" t="str">
        <f t="shared" si="264"/>
        <v>Sangat baik</v>
      </c>
      <c r="AL35" s="14" t="str">
        <f t="shared" si="265"/>
        <v>Sangat baik</v>
      </c>
      <c r="AM35" s="14" t="str">
        <f t="shared" si="266"/>
        <v>Sangat baik</v>
      </c>
      <c r="AN35" s="14" t="str">
        <f t="shared" si="267"/>
        <v>Sangat baik</v>
      </c>
      <c r="AO35" s="14" t="str">
        <f t="shared" si="268"/>
        <v>Cukup</v>
      </c>
      <c r="AP35" s="14" t="str">
        <f t="shared" si="269"/>
        <v>Cukup</v>
      </c>
      <c r="AQ35" s="14" t="str">
        <f t="shared" si="270"/>
        <v>Baik</v>
      </c>
      <c r="AR35" s="14" t="str">
        <f t="shared" si="271"/>
        <v>Baik</v>
      </c>
      <c r="AU35" s="14" t="s">
        <v>103</v>
      </c>
      <c r="AV35" s="14" t="str">
        <f t="shared" si="272"/>
        <v>C</v>
      </c>
      <c r="AW35" s="14" t="s">
        <v>105</v>
      </c>
      <c r="AX35" s="14" t="str">
        <f t="shared" si="199"/>
        <v>SB</v>
      </c>
      <c r="AY35" s="14" t="s">
        <v>107</v>
      </c>
      <c r="AZ35" s="14" t="str">
        <f t="shared" si="37"/>
        <v>C</v>
      </c>
      <c r="BA35" s="14" t="s">
        <v>105</v>
      </c>
      <c r="BB35" s="14" t="str">
        <f t="shared" si="38"/>
        <v>B</v>
      </c>
      <c r="BC35" s="14" t="s">
        <v>106</v>
      </c>
      <c r="BD35" s="14" t="s">
        <v>103</v>
      </c>
      <c r="BE35" s="14" t="str">
        <f t="shared" si="39"/>
        <v>SB</v>
      </c>
      <c r="BF35" s="14" t="s">
        <v>107</v>
      </c>
      <c r="BG35" s="14" t="str">
        <f t="shared" si="40"/>
        <v>KB</v>
      </c>
      <c r="BH35" s="14" t="s">
        <v>109</v>
      </c>
      <c r="BI35" s="14" t="str">
        <f t="shared" si="13"/>
        <v>SB</v>
      </c>
      <c r="BJ35" s="14" t="s">
        <v>107</v>
      </c>
      <c r="BK35" s="14" t="str">
        <f>IF(AF35="Sangat Tidak Baik","STB",
IF(AF35="Kurang Baik","KB",
IF(AF35="Cukup","C",
IF(AF35="Baik","B",
IF(AF35="Sangat Baik","SB","")))))</f>
        <v>STB</v>
      </c>
      <c r="BL35" s="14" t="s">
        <v>108</v>
      </c>
      <c r="BM35" s="14" t="s">
        <v>103</v>
      </c>
      <c r="BN35" s="14" t="str">
        <f t="shared" si="42"/>
        <v>SB</v>
      </c>
      <c r="BO35" s="14" t="s">
        <v>107</v>
      </c>
      <c r="BP35" s="14" t="str">
        <f t="shared" si="43"/>
        <v>SB</v>
      </c>
      <c r="BQ35" s="14" t="s">
        <v>107</v>
      </c>
      <c r="BR35" s="14" t="str">
        <f t="shared" si="44"/>
        <v>STB</v>
      </c>
      <c r="BS35" s="14" t="s">
        <v>108</v>
      </c>
      <c r="BT35" s="14" t="str">
        <f t="shared" si="45"/>
        <v>KB</v>
      </c>
      <c r="BU35" s="14" t="s">
        <v>109</v>
      </c>
      <c r="BV35" s="14" t="s">
        <v>103</v>
      </c>
      <c r="BW35" s="14" t="str">
        <f t="shared" si="46"/>
        <v>SB</v>
      </c>
      <c r="BX35" s="14" t="s">
        <v>107</v>
      </c>
      <c r="BY35" s="14" t="str">
        <f t="shared" si="47"/>
        <v>SB</v>
      </c>
      <c r="BZ35" s="14" t="s">
        <v>107</v>
      </c>
      <c r="CA35" s="14" t="str">
        <f t="shared" si="48"/>
        <v>SB</v>
      </c>
      <c r="CB35" s="14" t="s">
        <v>107</v>
      </c>
      <c r="CC35" s="14" t="str">
        <f t="shared" si="49"/>
        <v>SB</v>
      </c>
      <c r="CD35" s="14" t="s">
        <v>107</v>
      </c>
      <c r="CE35" s="14" t="s">
        <v>103</v>
      </c>
      <c r="CF35" s="14" t="str">
        <f t="shared" si="50"/>
        <v>C</v>
      </c>
      <c r="CG35" s="14" t="s">
        <v>105</v>
      </c>
      <c r="CH35" s="14" t="str">
        <f t="shared" si="51"/>
        <v>C</v>
      </c>
      <c r="CI35" s="14" t="s">
        <v>105</v>
      </c>
      <c r="CJ35" s="14" t="str">
        <f t="shared" si="52"/>
        <v>B</v>
      </c>
      <c r="CK35" s="14" t="s">
        <v>106</v>
      </c>
      <c r="CL35" s="14" t="str">
        <f t="shared" si="53"/>
        <v>B</v>
      </c>
      <c r="CM35" s="14" t="s">
        <v>106</v>
      </c>
      <c r="CO35" s="14" t="s">
        <v>103</v>
      </c>
      <c r="CP35" s="14" t="str">
        <f t="shared" si="54"/>
        <v>0,5</v>
      </c>
      <c r="CQ35" s="14" t="str">
        <f t="shared" si="55"/>
        <v>0,45</v>
      </c>
      <c r="CR35" s="14" t="str">
        <f t="shared" si="14"/>
        <v>0,8</v>
      </c>
      <c r="CS35" s="14" t="str">
        <f t="shared" si="56"/>
        <v>0,15</v>
      </c>
      <c r="CT35" s="14" t="str">
        <f t="shared" si="57"/>
        <v>0,5</v>
      </c>
      <c r="CU35" s="14" t="str">
        <f t="shared" si="58"/>
        <v>0,45</v>
      </c>
      <c r="CV35" s="14" t="str">
        <f t="shared" si="59"/>
        <v>0,7</v>
      </c>
      <c r="CW35" s="14" t="str">
        <f t="shared" si="60"/>
        <v>0,25</v>
      </c>
      <c r="CY35" s="14" t="str">
        <f t="shared" si="61"/>
        <v>0,8</v>
      </c>
      <c r="CZ35" s="14" t="str">
        <f t="shared" si="62"/>
        <v>0,15</v>
      </c>
      <c r="DA35" s="14" t="str">
        <f t="shared" si="63"/>
        <v>0,3</v>
      </c>
      <c r="DB35" s="14" t="str">
        <f t="shared" si="64"/>
        <v>0,65</v>
      </c>
      <c r="DC35" s="14" t="str">
        <f t="shared" si="65"/>
        <v>0,8</v>
      </c>
      <c r="DD35" s="14" t="str">
        <f t="shared" si="66"/>
        <v>0,15</v>
      </c>
      <c r="DE35" s="14" t="str">
        <f t="shared" si="67"/>
        <v>0,2</v>
      </c>
      <c r="DF35" s="14" t="str">
        <f t="shared" si="68"/>
        <v>0,75</v>
      </c>
      <c r="DH35" s="14" t="str">
        <f t="shared" si="69"/>
        <v>0,8</v>
      </c>
      <c r="DI35" s="14" t="str">
        <f t="shared" si="70"/>
        <v>0,15</v>
      </c>
      <c r="DJ35" s="14" t="str">
        <f t="shared" si="71"/>
        <v>0,8</v>
      </c>
      <c r="DK35" s="14" t="str">
        <f t="shared" si="72"/>
        <v>0,15</v>
      </c>
      <c r="DL35" s="14" t="str">
        <f t="shared" si="73"/>
        <v>0,2</v>
      </c>
      <c r="DM35" s="14" t="str">
        <f t="shared" si="74"/>
        <v>0,75</v>
      </c>
      <c r="DN35" s="14" t="str">
        <f t="shared" si="75"/>
        <v>0,3</v>
      </c>
      <c r="DO35" s="14" t="str">
        <f t="shared" si="76"/>
        <v>0,65</v>
      </c>
      <c r="DQ35" s="14" t="str">
        <f t="shared" si="77"/>
        <v>0,8</v>
      </c>
      <c r="DR35" s="14" t="str">
        <f t="shared" si="78"/>
        <v>0,15</v>
      </c>
      <c r="DS35" s="14" t="str">
        <f t="shared" si="79"/>
        <v>0,8</v>
      </c>
      <c r="DT35" s="14" t="str">
        <f t="shared" si="80"/>
        <v>0,15</v>
      </c>
      <c r="DU35" s="14" t="str">
        <f t="shared" si="81"/>
        <v>0,8</v>
      </c>
      <c r="DV35" s="14" t="str">
        <f t="shared" si="82"/>
        <v>0,15</v>
      </c>
      <c r="DW35" s="14" t="str">
        <f t="shared" si="83"/>
        <v>0,8</v>
      </c>
      <c r="DX35" s="14" t="str">
        <f t="shared" si="84"/>
        <v>0,15</v>
      </c>
      <c r="DZ35" s="14" t="str">
        <f t="shared" si="85"/>
        <v>0,5</v>
      </c>
      <c r="EA35" s="14" t="str">
        <f t="shared" si="86"/>
        <v>0,45</v>
      </c>
      <c r="EB35" s="14" t="str">
        <f t="shared" si="87"/>
        <v>0,5</v>
      </c>
      <c r="EC35" s="14" t="str">
        <f t="shared" si="88"/>
        <v>0,45</v>
      </c>
      <c r="ED35" s="14" t="str">
        <f t="shared" si="89"/>
        <v>0,7</v>
      </c>
      <c r="EE35" s="14" t="str">
        <f t="shared" si="90"/>
        <v>0,25</v>
      </c>
      <c r="EF35" s="14" t="str">
        <f t="shared" si="91"/>
        <v>0,7</v>
      </c>
      <c r="EG35" s="14" t="str">
        <f t="shared" si="92"/>
        <v>0,25</v>
      </c>
    </row>
    <row r="36" spans="1:137" x14ac:dyDescent="0.25">
      <c r="N36" s="14" t="s">
        <v>104</v>
      </c>
      <c r="BI36" s="14" t="str">
        <f t="shared" si="13"/>
        <v/>
      </c>
      <c r="BP36" s="14" t="str">
        <f t="shared" si="43"/>
        <v/>
      </c>
      <c r="BR36" s="14" t="str">
        <f t="shared" si="44"/>
        <v/>
      </c>
      <c r="BT36" s="14" t="str">
        <f t="shared" si="45"/>
        <v/>
      </c>
      <c r="BU36" s="14" t="s">
        <v>110</v>
      </c>
      <c r="CA36" s="14" t="str">
        <f t="shared" si="48"/>
        <v/>
      </c>
      <c r="CC36" s="14" t="str">
        <f t="shared" si="49"/>
        <v/>
      </c>
      <c r="CF36" s="14" t="str">
        <f t="shared" si="50"/>
        <v/>
      </c>
      <c r="CG36" s="14" t="s">
        <v>110</v>
      </c>
      <c r="CH36" s="14" t="str">
        <f t="shared" si="51"/>
        <v/>
      </c>
      <c r="CQ36" s="14" t="str">
        <f t="shared" si="55"/>
        <v/>
      </c>
      <c r="CV36" s="14" t="str">
        <f t="shared" si="59"/>
        <v/>
      </c>
      <c r="CW36" s="14" t="str">
        <f t="shared" si="60"/>
        <v/>
      </c>
      <c r="DD36" s="14" t="str">
        <f t="shared" si="66"/>
        <v/>
      </c>
      <c r="DF36" s="14" t="str">
        <f t="shared" si="68"/>
        <v/>
      </c>
      <c r="DJ36" s="14" t="str">
        <f t="shared" si="71"/>
        <v/>
      </c>
      <c r="DT36" s="14" t="str">
        <f t="shared" si="80"/>
        <v/>
      </c>
      <c r="DZ36" s="14" t="str">
        <f t="shared" si="85"/>
        <v/>
      </c>
      <c r="EB36" s="14" t="str">
        <f t="shared" si="87"/>
        <v/>
      </c>
      <c r="ED36" s="14" t="str">
        <f t="shared" si="89"/>
        <v/>
      </c>
    </row>
    <row r="37" spans="1:137" x14ac:dyDescent="0.25">
      <c r="BR37" s="14" t="str">
        <f t="shared" si="44"/>
        <v/>
      </c>
      <c r="BT37" s="14" t="str">
        <f t="shared" si="45"/>
        <v/>
      </c>
      <c r="CA37" s="14" t="str">
        <f t="shared" si="48"/>
        <v/>
      </c>
      <c r="CF37" s="14" t="str">
        <f t="shared" si="50"/>
        <v/>
      </c>
      <c r="CG37" s="14" t="s">
        <v>110</v>
      </c>
      <c r="CH37" s="14" t="str">
        <f t="shared" si="51"/>
        <v/>
      </c>
      <c r="CV37" s="14" t="str">
        <f t="shared" si="59"/>
        <v/>
      </c>
      <c r="CW37" s="14" t="str">
        <f t="shared" si="60"/>
        <v/>
      </c>
      <c r="DJ37" s="14" t="str">
        <f t="shared" si="71"/>
        <v/>
      </c>
      <c r="DT37" s="14" t="str">
        <f t="shared" si="80"/>
        <v/>
      </c>
    </row>
    <row r="38" spans="1:137" x14ac:dyDescent="0.25">
      <c r="BR38" s="14" t="str">
        <f t="shared" si="44"/>
        <v/>
      </c>
      <c r="BT38" s="14" t="str">
        <f t="shared" si="45"/>
        <v/>
      </c>
      <c r="CF38" s="14" t="str">
        <f t="shared" si="50"/>
        <v/>
      </c>
      <c r="CG38" s="14" t="s">
        <v>110</v>
      </c>
      <c r="CH38" s="14" t="str">
        <f t="shared" si="51"/>
        <v/>
      </c>
      <c r="CV38" s="14" t="str">
        <f t="shared" si="59"/>
        <v/>
      </c>
      <c r="DJ38" s="14" t="str">
        <f t="shared" si="71"/>
        <v/>
      </c>
      <c r="DT38" s="14" t="str">
        <f t="shared" si="80"/>
        <v/>
      </c>
    </row>
  </sheetData>
  <mergeCells count="1">
    <mergeCell ref="AV1:BC1"/>
  </mergeCells>
  <phoneticPr fontId="2" type="noConversion"/>
  <pageMargins left="0.7" right="0.7" top="0.75" bottom="0.75" header="0.3" footer="0.3"/>
  <ignoredErrors>
    <ignoredError sqref="AZ23 CQ4:CQ6 CQ9:CQ12 CQ15:CQ18 CQ21:CQ24 CQ27:CQ30 CQ33:CQ35 CR3:CR6 CT3:CT6 CV3:CV6 CZ3:CZ6 DB3:DB6 DD3:DD6 DI3:DI6 DK3:DK6 DM3:DM6 CS3:CS5 CU3:CU5 DA3:DA4 DC3:DC4 DE3:DE4 DJ3:DJ4 DL3:DL4 DN3:DN4 DR3:DR4 DT3:DT5 DW3 EA3:EA4 EC3:EC4 EF3 DW4 EF4 CR8:CR12 CT8:CT12 CV8:CV12 CZ8:CZ12 DB8:DB12 DD8:DD12 DI8:DI12 DK8:DK12 DM8:DM12 CR14:CR18 CT14:CT18 CV14:CV18 CZ14:CZ18 DB14:DB18 DD14:DD18 DI14:DI18 DK14:DK18 DM14:DM18 CR20:CR24 CT20:CT24 CV20:CV24 CZ20:CZ24 DB20:DB24 DD20:DD24 DI20:DI24 DK20:DK24 DM20:DM24 CR26:CR30 CT26:CT30 CV26:CV30 CZ26:CZ30 DB26:DB30 DD26:DD30 DI26:DI30 DK26:DK30 DM26:DM30 CR32:CR35 CT32:CT36 CV32:CV35 CZ32:CZ35 DB32:DB36 DD32:DD35 DI32:DI35 DK32:DK35 DM32:DM35 CS9:CS35 CU9:CU35 DA5:DA35 DC5:DC35 DE5:DE35 DJ5:DJ35 DL5:DL35 DN5:DN35 DR5:DR36 DS3:DS4 DT9:DT35 DV4 DV3 DU5:DV5 DU3 DU4 DS5:DS35 DU9:DU35 DW5:DW35 EA5:EA35 EB3:EB4 EC5:EC35 EE4 EE3 ED5:EE6 ED3 ED4 EE9:EE35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53915-C03C-46A8-8332-0E03957E2A03}">
  <dimension ref="A1:AS140"/>
  <sheetViews>
    <sheetView tabSelected="1" topLeftCell="AG53" zoomScale="79" zoomScaleNormal="100" workbookViewId="0">
      <selection activeCell="F66" sqref="F66"/>
    </sheetView>
  </sheetViews>
  <sheetFormatPr defaultRowHeight="15.75" x14ac:dyDescent="0.25"/>
  <cols>
    <col min="1" max="1" width="14.875" customWidth="1"/>
    <col min="2" max="2" width="9.375" customWidth="1"/>
    <col min="4" max="4" width="10" customWidth="1"/>
    <col min="5" max="5" width="9" customWidth="1"/>
    <col min="8" max="8" width="9.5" customWidth="1"/>
    <col min="10" max="10" width="15.5" customWidth="1"/>
    <col min="11" max="11" width="21.125" customWidth="1"/>
    <col min="12" max="12" width="23" customWidth="1"/>
    <col min="13" max="13" width="18.875" customWidth="1"/>
    <col min="14" max="14" width="17.625" customWidth="1"/>
    <col min="15" max="15" width="20.75" customWidth="1"/>
    <col min="16" max="16" width="21.5" customWidth="1"/>
    <col min="17" max="17" width="18.625" customWidth="1"/>
    <col min="18" max="18" width="17.875" customWidth="1"/>
    <col min="19" max="19" width="20.125" customWidth="1"/>
    <col min="20" max="20" width="19" customWidth="1"/>
    <col min="22" max="22" width="14.5" customWidth="1"/>
    <col min="23" max="23" width="22.625" customWidth="1"/>
    <col min="24" max="24" width="23.625" customWidth="1"/>
    <col min="25" max="25" width="21.5" customWidth="1"/>
    <col min="26" max="26" width="25.125" customWidth="1"/>
    <col min="27" max="27" width="21.125" customWidth="1"/>
    <col min="28" max="28" width="23.375" customWidth="1"/>
    <col min="29" max="29" width="20.75" customWidth="1"/>
    <col min="30" max="30" width="21.375" customWidth="1"/>
    <col min="31" max="31" width="20.625" customWidth="1"/>
    <col min="32" max="32" width="24.25" customWidth="1"/>
    <col min="37" max="37" width="19.875" customWidth="1"/>
    <col min="38" max="38" width="21" customWidth="1"/>
    <col min="39" max="39" width="18.375" customWidth="1"/>
    <col min="40" max="40" width="23.625" customWidth="1"/>
    <col min="48" max="48" width="17.375" customWidth="1"/>
    <col min="49" max="49" width="12.5" customWidth="1"/>
    <col min="50" max="50" width="12.75" customWidth="1"/>
    <col min="51" max="51" width="12.25" customWidth="1"/>
    <col min="52" max="52" width="12.125" customWidth="1"/>
    <col min="53" max="53" width="9.125" bestFit="1" customWidth="1"/>
    <col min="55" max="55" width="9.375" customWidth="1"/>
    <col min="56" max="56" width="12.75" customWidth="1"/>
    <col min="57" max="59" width="13" bestFit="1" customWidth="1"/>
  </cols>
  <sheetData>
    <row r="1" spans="1:45" x14ac:dyDescent="0.25">
      <c r="A1" s="42"/>
      <c r="B1" s="42" t="s">
        <v>58</v>
      </c>
      <c r="C1" s="42"/>
      <c r="D1" s="42"/>
      <c r="E1" s="42"/>
      <c r="F1" s="42"/>
      <c r="G1" s="42"/>
      <c r="H1" s="42"/>
      <c r="I1" s="42"/>
      <c r="J1" s="42"/>
      <c r="K1" s="42" t="s">
        <v>59</v>
      </c>
      <c r="L1" s="42"/>
      <c r="M1" s="42"/>
      <c r="N1" s="42"/>
      <c r="O1" s="42"/>
      <c r="P1" s="42"/>
      <c r="Q1" s="42"/>
      <c r="R1" s="42"/>
      <c r="S1" s="42"/>
      <c r="T1" s="42" t="s">
        <v>60</v>
      </c>
      <c r="U1" s="42"/>
      <c r="V1" s="42"/>
      <c r="W1" s="42"/>
      <c r="X1" s="42"/>
      <c r="Y1" s="42"/>
      <c r="Z1" s="42"/>
      <c r="AA1" s="42"/>
      <c r="AB1" s="42"/>
      <c r="AC1" s="42" t="s">
        <v>61</v>
      </c>
      <c r="AD1" s="42"/>
      <c r="AE1" s="42"/>
      <c r="AF1" s="42"/>
      <c r="AG1" s="42"/>
      <c r="AH1" s="42"/>
      <c r="AI1" s="42"/>
      <c r="AJ1" s="42"/>
      <c r="AK1" s="42"/>
      <c r="AL1" s="42" t="s">
        <v>62</v>
      </c>
      <c r="AM1" s="42"/>
      <c r="AN1" s="42"/>
      <c r="AO1" s="42"/>
      <c r="AP1" s="42"/>
      <c r="AQ1" s="42"/>
      <c r="AR1" s="42"/>
      <c r="AS1" s="42"/>
    </row>
    <row r="2" spans="1:45" x14ac:dyDescent="0.25">
      <c r="A2" s="31"/>
      <c r="B2" s="43" t="s">
        <v>68</v>
      </c>
      <c r="C2" s="42"/>
      <c r="D2" s="42" t="s">
        <v>69</v>
      </c>
      <c r="E2" s="42"/>
      <c r="F2" s="42" t="s">
        <v>70</v>
      </c>
      <c r="G2" s="42"/>
      <c r="H2" s="42" t="s">
        <v>71</v>
      </c>
      <c r="I2" s="42"/>
      <c r="J2" s="42"/>
      <c r="K2" s="42" t="s">
        <v>68</v>
      </c>
      <c r="L2" s="42"/>
      <c r="M2" s="42" t="s">
        <v>69</v>
      </c>
      <c r="N2" s="42"/>
      <c r="O2" s="42" t="s">
        <v>70</v>
      </c>
      <c r="P2" s="42"/>
      <c r="Q2" s="42" t="s">
        <v>71</v>
      </c>
      <c r="R2" s="42"/>
      <c r="S2" s="42"/>
      <c r="T2" s="42" t="s">
        <v>68</v>
      </c>
      <c r="U2" s="42"/>
      <c r="V2" s="42" t="s">
        <v>69</v>
      </c>
      <c r="W2" s="42"/>
      <c r="X2" s="42" t="s">
        <v>70</v>
      </c>
      <c r="Y2" s="42"/>
      <c r="Z2" s="42" t="s">
        <v>71</v>
      </c>
      <c r="AA2" s="42"/>
      <c r="AB2" s="42"/>
      <c r="AC2" s="42" t="s">
        <v>68</v>
      </c>
      <c r="AD2" s="42"/>
      <c r="AE2" s="42" t="s">
        <v>69</v>
      </c>
      <c r="AF2" s="42"/>
      <c r="AG2" s="42" t="s">
        <v>70</v>
      </c>
      <c r="AH2" s="42"/>
      <c r="AI2" s="42" t="s">
        <v>71</v>
      </c>
      <c r="AJ2" s="42"/>
      <c r="AK2" s="42"/>
      <c r="AL2" s="42" t="s">
        <v>68</v>
      </c>
      <c r="AM2" s="42"/>
      <c r="AN2" s="42" t="s">
        <v>69</v>
      </c>
      <c r="AO2" s="42"/>
      <c r="AP2" s="42" t="s">
        <v>70</v>
      </c>
      <c r="AQ2" s="42"/>
      <c r="AR2" s="42" t="s">
        <v>71</v>
      </c>
      <c r="AS2" s="42"/>
    </row>
    <row r="3" spans="1:45" x14ac:dyDescent="0.25">
      <c r="A3" s="31" t="s">
        <v>101</v>
      </c>
      <c r="B3" t="s">
        <v>111</v>
      </c>
      <c r="C3" t="s">
        <v>112</v>
      </c>
      <c r="D3" t="s">
        <v>113</v>
      </c>
      <c r="E3" t="s">
        <v>114</v>
      </c>
      <c r="F3" t="s">
        <v>111</v>
      </c>
      <c r="G3" t="s">
        <v>112</v>
      </c>
      <c r="H3" t="s">
        <v>111</v>
      </c>
      <c r="I3" t="s">
        <v>112</v>
      </c>
      <c r="K3" t="s">
        <v>111</v>
      </c>
      <c r="L3" t="s">
        <v>112</v>
      </c>
      <c r="M3" t="s">
        <v>113</v>
      </c>
      <c r="N3" t="s">
        <v>114</v>
      </c>
      <c r="O3" t="s">
        <v>113</v>
      </c>
      <c r="P3" t="s">
        <v>114</v>
      </c>
      <c r="Q3" t="s">
        <v>115</v>
      </c>
      <c r="R3" t="s">
        <v>116</v>
      </c>
      <c r="T3" t="s">
        <v>111</v>
      </c>
      <c r="U3" t="s">
        <v>112</v>
      </c>
      <c r="V3" t="s">
        <v>117</v>
      </c>
      <c r="W3" t="s">
        <v>118</v>
      </c>
      <c r="X3" t="s">
        <v>111</v>
      </c>
      <c r="Y3" t="s">
        <v>112</v>
      </c>
      <c r="Z3" t="s">
        <v>113</v>
      </c>
      <c r="AA3" t="s">
        <v>114</v>
      </c>
      <c r="AC3" t="s">
        <v>111</v>
      </c>
      <c r="AD3" t="s">
        <v>112</v>
      </c>
      <c r="AE3" t="s">
        <v>111</v>
      </c>
      <c r="AF3" t="s">
        <v>112</v>
      </c>
      <c r="AG3" t="s">
        <v>117</v>
      </c>
      <c r="AH3" t="s">
        <v>118</v>
      </c>
      <c r="AI3" t="s">
        <v>115</v>
      </c>
      <c r="AJ3" t="s">
        <v>116</v>
      </c>
      <c r="AL3" t="s">
        <v>111</v>
      </c>
      <c r="AM3" t="s">
        <v>112</v>
      </c>
      <c r="AN3" t="s">
        <v>113</v>
      </c>
      <c r="AO3" t="s">
        <v>114</v>
      </c>
      <c r="AP3" t="s">
        <v>119</v>
      </c>
      <c r="AQ3" t="s">
        <v>120</v>
      </c>
      <c r="AR3" t="s">
        <v>111</v>
      </c>
      <c r="AS3" t="s">
        <v>112</v>
      </c>
    </row>
    <row r="4" spans="1:45" x14ac:dyDescent="0.25">
      <c r="A4" s="31" t="s">
        <v>102</v>
      </c>
      <c r="B4" t="s">
        <v>113</v>
      </c>
      <c r="C4" t="s">
        <v>114</v>
      </c>
      <c r="D4" t="s">
        <v>117</v>
      </c>
      <c r="E4" t="s">
        <v>118</v>
      </c>
      <c r="F4" t="s">
        <v>113</v>
      </c>
      <c r="G4" t="s">
        <v>114</v>
      </c>
      <c r="H4" t="s">
        <v>117</v>
      </c>
      <c r="I4" t="s">
        <v>118</v>
      </c>
      <c r="K4" t="s">
        <v>119</v>
      </c>
      <c r="L4" t="s">
        <v>120</v>
      </c>
      <c r="M4" t="s">
        <v>117</v>
      </c>
      <c r="N4" t="s">
        <v>118</v>
      </c>
      <c r="O4" t="s">
        <v>119</v>
      </c>
      <c r="P4" t="s">
        <v>120</v>
      </c>
      <c r="Q4" t="s">
        <v>117</v>
      </c>
      <c r="R4" t="s">
        <v>118</v>
      </c>
      <c r="T4" t="s">
        <v>113</v>
      </c>
      <c r="U4" t="s">
        <v>114</v>
      </c>
      <c r="V4" t="s">
        <v>113</v>
      </c>
      <c r="W4" t="s">
        <v>114</v>
      </c>
      <c r="X4" t="s">
        <v>113</v>
      </c>
      <c r="Y4" t="s">
        <v>114</v>
      </c>
      <c r="Z4" t="s">
        <v>117</v>
      </c>
      <c r="AA4" t="s">
        <v>118</v>
      </c>
      <c r="AC4" t="s">
        <v>119</v>
      </c>
      <c r="AD4" t="s">
        <v>120</v>
      </c>
      <c r="AE4" t="s">
        <v>113</v>
      </c>
      <c r="AF4" t="s">
        <v>114</v>
      </c>
      <c r="AG4" t="s">
        <v>111</v>
      </c>
      <c r="AH4" t="s">
        <v>112</v>
      </c>
      <c r="AI4" t="s">
        <v>111</v>
      </c>
      <c r="AJ4" t="s">
        <v>112</v>
      </c>
      <c r="AL4" t="s">
        <v>113</v>
      </c>
      <c r="AM4" t="s">
        <v>114</v>
      </c>
      <c r="AN4" t="s">
        <v>117</v>
      </c>
      <c r="AO4" t="s">
        <v>118</v>
      </c>
      <c r="AP4" t="s">
        <v>113</v>
      </c>
      <c r="AQ4" t="s">
        <v>114</v>
      </c>
      <c r="AR4" t="s">
        <v>113</v>
      </c>
      <c r="AS4" t="s">
        <v>114</v>
      </c>
    </row>
    <row r="5" spans="1:45" x14ac:dyDescent="0.25">
      <c r="A5" s="31" t="s">
        <v>103</v>
      </c>
      <c r="B5" t="s">
        <v>117</v>
      </c>
      <c r="C5" t="s">
        <v>118</v>
      </c>
      <c r="D5" t="s">
        <v>113</v>
      </c>
      <c r="E5" t="s">
        <v>114</v>
      </c>
      <c r="F5" t="s">
        <v>117</v>
      </c>
      <c r="G5">
        <v>0.15</v>
      </c>
      <c r="H5" t="s">
        <v>111</v>
      </c>
      <c r="I5" t="s">
        <v>112</v>
      </c>
      <c r="K5" t="s">
        <v>117</v>
      </c>
      <c r="L5" t="s">
        <v>118</v>
      </c>
      <c r="M5" t="s">
        <v>119</v>
      </c>
      <c r="N5" t="s">
        <v>120</v>
      </c>
      <c r="O5" t="s">
        <v>111</v>
      </c>
      <c r="P5" t="s">
        <v>112</v>
      </c>
      <c r="Q5" t="s">
        <v>113</v>
      </c>
      <c r="R5" t="s">
        <v>114</v>
      </c>
      <c r="T5" t="s">
        <v>117</v>
      </c>
      <c r="U5" t="s">
        <v>118</v>
      </c>
      <c r="V5" t="s">
        <v>117</v>
      </c>
      <c r="W5" t="s">
        <v>118</v>
      </c>
      <c r="X5" t="s">
        <v>111</v>
      </c>
      <c r="Y5" t="s">
        <v>112</v>
      </c>
      <c r="Z5" t="s">
        <v>113</v>
      </c>
      <c r="AA5" t="s">
        <v>114</v>
      </c>
      <c r="AC5" t="s">
        <v>117</v>
      </c>
      <c r="AD5" t="s">
        <v>118</v>
      </c>
      <c r="AE5" t="s">
        <v>119</v>
      </c>
      <c r="AF5" t="s">
        <v>120</v>
      </c>
      <c r="AG5" t="s">
        <v>113</v>
      </c>
      <c r="AH5" t="s">
        <v>114</v>
      </c>
      <c r="AI5" t="s">
        <v>113</v>
      </c>
      <c r="AJ5" t="s">
        <v>114</v>
      </c>
      <c r="AL5" t="s">
        <v>117</v>
      </c>
      <c r="AM5" t="s">
        <v>118</v>
      </c>
      <c r="AN5" t="s">
        <v>111</v>
      </c>
      <c r="AO5" t="s">
        <v>112</v>
      </c>
      <c r="AP5" t="s">
        <v>117</v>
      </c>
      <c r="AQ5" t="s">
        <v>118</v>
      </c>
      <c r="AR5" t="s">
        <v>119</v>
      </c>
      <c r="AS5" t="s">
        <v>120</v>
      </c>
    </row>
    <row r="6" spans="1:45" x14ac:dyDescent="0.25">
      <c r="A6" s="31"/>
      <c r="B6" t="s">
        <v>110</v>
      </c>
      <c r="C6" t="s">
        <v>110</v>
      </c>
      <c r="D6" t="s">
        <v>110</v>
      </c>
      <c r="F6" t="s">
        <v>110</v>
      </c>
      <c r="H6" t="s">
        <v>110</v>
      </c>
      <c r="I6" t="s">
        <v>110</v>
      </c>
      <c r="K6" t="s">
        <v>110</v>
      </c>
      <c r="L6" t="s">
        <v>110</v>
      </c>
      <c r="M6" t="s">
        <v>110</v>
      </c>
      <c r="N6" t="s">
        <v>110</v>
      </c>
      <c r="O6" t="s">
        <v>110</v>
      </c>
      <c r="P6" t="s">
        <v>110</v>
      </c>
      <c r="Q6" t="s">
        <v>110</v>
      </c>
      <c r="R6" t="s">
        <v>110</v>
      </c>
      <c r="T6" t="s">
        <v>110</v>
      </c>
      <c r="U6" t="s">
        <v>110</v>
      </c>
      <c r="V6" t="s">
        <v>110</v>
      </c>
      <c r="W6" t="s">
        <v>110</v>
      </c>
      <c r="Y6" t="s">
        <v>110</v>
      </c>
      <c r="AA6" t="s">
        <v>110</v>
      </c>
      <c r="AC6" t="s">
        <v>110</v>
      </c>
      <c r="AG6" t="s">
        <v>110</v>
      </c>
      <c r="AI6" t="s">
        <v>110</v>
      </c>
      <c r="AJ6" t="s">
        <v>110</v>
      </c>
      <c r="AL6" t="s">
        <v>110</v>
      </c>
      <c r="AM6" t="s">
        <v>110</v>
      </c>
      <c r="AN6" t="s">
        <v>110</v>
      </c>
      <c r="AO6" t="s">
        <v>110</v>
      </c>
      <c r="AP6" t="s">
        <v>110</v>
      </c>
      <c r="AQ6" t="s">
        <v>110</v>
      </c>
      <c r="AR6" t="s">
        <v>110</v>
      </c>
      <c r="AS6" t="s">
        <v>110</v>
      </c>
    </row>
    <row r="7" spans="1:45" x14ac:dyDescent="0.25">
      <c r="A7" s="31"/>
      <c r="B7" s="43" t="s">
        <v>63</v>
      </c>
      <c r="C7" s="42"/>
      <c r="D7" s="42" t="s">
        <v>110</v>
      </c>
      <c r="E7" s="42"/>
      <c r="F7" s="42" t="s">
        <v>110</v>
      </c>
      <c r="G7" s="42"/>
      <c r="H7" s="42" t="s">
        <v>110</v>
      </c>
      <c r="I7" s="42"/>
      <c r="J7" s="42"/>
      <c r="K7" s="42" t="s">
        <v>64</v>
      </c>
      <c r="L7" s="42" t="s">
        <v>110</v>
      </c>
      <c r="M7" s="42" t="s">
        <v>110</v>
      </c>
      <c r="N7" s="42" t="s">
        <v>110</v>
      </c>
      <c r="O7" s="42" t="s">
        <v>110</v>
      </c>
      <c r="P7" s="42" t="s">
        <v>110</v>
      </c>
      <c r="Q7" s="42" t="s">
        <v>110</v>
      </c>
      <c r="R7" s="42" t="s">
        <v>110</v>
      </c>
      <c r="S7" s="42"/>
      <c r="T7" s="42" t="s">
        <v>65</v>
      </c>
      <c r="U7" s="42" t="s">
        <v>110</v>
      </c>
      <c r="V7" s="42" t="s">
        <v>110</v>
      </c>
      <c r="W7" s="42" t="s">
        <v>110</v>
      </c>
      <c r="X7" s="42" t="s">
        <v>110</v>
      </c>
      <c r="Y7" s="42" t="s">
        <v>110</v>
      </c>
      <c r="Z7" s="42" t="s">
        <v>110</v>
      </c>
      <c r="AA7" s="42" t="s">
        <v>110</v>
      </c>
      <c r="AB7" s="42"/>
      <c r="AC7" s="42" t="s">
        <v>66</v>
      </c>
      <c r="AD7" s="42" t="s">
        <v>110</v>
      </c>
      <c r="AE7" s="42" t="s">
        <v>110</v>
      </c>
      <c r="AF7" s="42" t="s">
        <v>110</v>
      </c>
      <c r="AG7" s="42" t="s">
        <v>110</v>
      </c>
      <c r="AH7" s="42" t="s">
        <v>110</v>
      </c>
      <c r="AI7" s="42" t="s">
        <v>110</v>
      </c>
      <c r="AJ7" s="42" t="s">
        <v>110</v>
      </c>
      <c r="AK7" s="42"/>
      <c r="AL7" s="42" t="s">
        <v>67</v>
      </c>
      <c r="AM7" s="42" t="s">
        <v>110</v>
      </c>
      <c r="AN7" s="42" t="s">
        <v>110</v>
      </c>
      <c r="AO7" s="42" t="s">
        <v>110</v>
      </c>
      <c r="AP7" s="42" t="s">
        <v>110</v>
      </c>
      <c r="AQ7" s="42" t="s">
        <v>110</v>
      </c>
      <c r="AR7" s="42" t="s">
        <v>110</v>
      </c>
      <c r="AS7" s="42" t="s">
        <v>110</v>
      </c>
    </row>
    <row r="8" spans="1:45" x14ac:dyDescent="0.25">
      <c r="A8" s="31"/>
      <c r="B8" s="43" t="s">
        <v>68</v>
      </c>
      <c r="C8" s="42"/>
      <c r="D8" s="42" t="s">
        <v>69</v>
      </c>
      <c r="E8" s="42"/>
      <c r="F8" s="42" t="s">
        <v>70</v>
      </c>
      <c r="G8" s="42"/>
      <c r="H8" s="42" t="s">
        <v>71</v>
      </c>
      <c r="I8" s="42" t="s">
        <v>110</v>
      </c>
      <c r="J8" s="42"/>
      <c r="K8" s="42" t="s">
        <v>68</v>
      </c>
      <c r="L8" s="42"/>
      <c r="M8" s="42" t="s">
        <v>69</v>
      </c>
      <c r="N8" s="42"/>
      <c r="O8" s="42" t="s">
        <v>70</v>
      </c>
      <c r="P8" s="42"/>
      <c r="Q8" s="42" t="s">
        <v>71</v>
      </c>
      <c r="R8" s="42"/>
      <c r="S8" s="42"/>
      <c r="T8" s="42" t="s">
        <v>68</v>
      </c>
      <c r="U8" s="42"/>
      <c r="V8" s="42" t="s">
        <v>69</v>
      </c>
      <c r="W8" s="42"/>
      <c r="X8" s="42" t="s">
        <v>70</v>
      </c>
      <c r="Y8" s="42"/>
      <c r="Z8" s="42" t="s">
        <v>71</v>
      </c>
      <c r="AA8" s="42"/>
      <c r="AB8" s="42"/>
      <c r="AC8" s="42" t="s">
        <v>68</v>
      </c>
      <c r="AD8" s="42"/>
      <c r="AE8" s="42" t="s">
        <v>69</v>
      </c>
      <c r="AF8" s="42"/>
      <c r="AG8" s="42" t="s">
        <v>70</v>
      </c>
      <c r="AH8" s="42"/>
      <c r="AI8" s="42" t="s">
        <v>71</v>
      </c>
      <c r="AJ8" s="42"/>
      <c r="AK8" s="42"/>
      <c r="AL8" s="42" t="s">
        <v>68</v>
      </c>
      <c r="AM8" s="42"/>
      <c r="AN8" s="42" t="s">
        <v>69</v>
      </c>
      <c r="AO8" s="42"/>
      <c r="AP8" s="42" t="s">
        <v>70</v>
      </c>
      <c r="AQ8" s="42"/>
      <c r="AR8" s="42" t="s">
        <v>71</v>
      </c>
      <c r="AS8" s="42"/>
    </row>
    <row r="9" spans="1:45" x14ac:dyDescent="0.25">
      <c r="A9" s="31" t="s">
        <v>101</v>
      </c>
      <c r="B9" t="s">
        <v>117</v>
      </c>
      <c r="C9" t="s">
        <v>118</v>
      </c>
      <c r="D9" t="s">
        <v>113</v>
      </c>
      <c r="E9" t="s">
        <v>114</v>
      </c>
      <c r="F9" t="s">
        <v>117</v>
      </c>
      <c r="G9" t="s">
        <v>118</v>
      </c>
      <c r="H9" t="s">
        <v>117</v>
      </c>
      <c r="I9" t="s">
        <v>118</v>
      </c>
      <c r="K9" t="s">
        <v>117</v>
      </c>
      <c r="L9" t="s">
        <v>118</v>
      </c>
      <c r="M9" t="s">
        <v>111</v>
      </c>
      <c r="N9" t="s">
        <v>112</v>
      </c>
      <c r="O9" t="s">
        <v>117</v>
      </c>
      <c r="P9" t="s">
        <v>118</v>
      </c>
      <c r="Q9" t="s">
        <v>113</v>
      </c>
      <c r="R9" t="s">
        <v>114</v>
      </c>
      <c r="T9" t="s">
        <v>113</v>
      </c>
      <c r="U9" t="s">
        <v>114</v>
      </c>
      <c r="V9" t="s">
        <v>113</v>
      </c>
      <c r="W9" t="s">
        <v>114</v>
      </c>
      <c r="X9" t="s">
        <v>111</v>
      </c>
      <c r="Y9" t="s">
        <v>112</v>
      </c>
      <c r="Z9" t="s">
        <v>117</v>
      </c>
      <c r="AA9" t="s">
        <v>118</v>
      </c>
      <c r="AC9" t="s">
        <v>113</v>
      </c>
      <c r="AD9" t="s">
        <v>114</v>
      </c>
      <c r="AE9" t="s">
        <v>111</v>
      </c>
      <c r="AF9" t="s">
        <v>112</v>
      </c>
      <c r="AG9" t="s">
        <v>111</v>
      </c>
      <c r="AH9" t="s">
        <v>112</v>
      </c>
      <c r="AI9" t="s">
        <v>113</v>
      </c>
      <c r="AJ9" t="s">
        <v>114</v>
      </c>
      <c r="AL9" t="s">
        <v>117</v>
      </c>
      <c r="AM9" t="s">
        <v>118</v>
      </c>
      <c r="AN9" t="s">
        <v>113</v>
      </c>
      <c r="AO9" t="s">
        <v>114</v>
      </c>
      <c r="AP9" t="s">
        <v>117</v>
      </c>
      <c r="AQ9" t="s">
        <v>118</v>
      </c>
      <c r="AR9" t="s">
        <v>117</v>
      </c>
      <c r="AS9" t="s">
        <v>118</v>
      </c>
    </row>
    <row r="10" spans="1:45" x14ac:dyDescent="0.25">
      <c r="A10" s="31" t="s">
        <v>102</v>
      </c>
      <c r="B10" t="s">
        <v>117</v>
      </c>
      <c r="C10" t="s">
        <v>118</v>
      </c>
      <c r="D10" t="s">
        <v>113</v>
      </c>
      <c r="E10" t="s">
        <v>114</v>
      </c>
      <c r="F10" t="s">
        <v>117</v>
      </c>
      <c r="G10" t="s">
        <v>118</v>
      </c>
      <c r="H10" t="s">
        <v>117</v>
      </c>
      <c r="I10" t="s">
        <v>118</v>
      </c>
      <c r="K10" t="s">
        <v>113</v>
      </c>
      <c r="L10" t="s">
        <v>114</v>
      </c>
      <c r="M10" t="s">
        <v>117</v>
      </c>
      <c r="N10" t="s">
        <v>118</v>
      </c>
      <c r="O10" t="s">
        <v>111</v>
      </c>
      <c r="P10" t="s">
        <v>112</v>
      </c>
      <c r="Q10" t="s">
        <v>111</v>
      </c>
      <c r="R10" t="s">
        <v>112</v>
      </c>
      <c r="T10" t="s">
        <v>111</v>
      </c>
      <c r="U10" t="s">
        <v>112</v>
      </c>
      <c r="V10" t="s">
        <v>119</v>
      </c>
      <c r="W10" t="s">
        <v>120</v>
      </c>
      <c r="X10" t="s">
        <v>111</v>
      </c>
      <c r="Y10" t="s">
        <v>112</v>
      </c>
      <c r="Z10" t="s">
        <v>113</v>
      </c>
      <c r="AA10" t="s">
        <v>114</v>
      </c>
      <c r="AC10" t="s">
        <v>111</v>
      </c>
      <c r="AD10" t="s">
        <v>112</v>
      </c>
      <c r="AE10" t="s">
        <v>115</v>
      </c>
      <c r="AF10" t="s">
        <v>116</v>
      </c>
      <c r="AG10" t="s">
        <v>117</v>
      </c>
      <c r="AH10" t="s">
        <v>118</v>
      </c>
      <c r="AI10" t="s">
        <v>111</v>
      </c>
      <c r="AJ10" t="s">
        <v>112</v>
      </c>
      <c r="AL10" t="s">
        <v>111</v>
      </c>
      <c r="AM10" t="s">
        <v>112</v>
      </c>
      <c r="AN10" t="s">
        <v>113</v>
      </c>
      <c r="AO10" t="s">
        <v>114</v>
      </c>
      <c r="AP10" t="s">
        <v>117</v>
      </c>
      <c r="AQ10" t="s">
        <v>118</v>
      </c>
      <c r="AR10" t="s">
        <v>111</v>
      </c>
      <c r="AS10" t="s">
        <v>112</v>
      </c>
    </row>
    <row r="11" spans="1:45" x14ac:dyDescent="0.25">
      <c r="A11" s="31" t="s">
        <v>103</v>
      </c>
      <c r="B11" t="s">
        <v>113</v>
      </c>
      <c r="C11" t="s">
        <v>114</v>
      </c>
      <c r="D11" t="s">
        <v>117</v>
      </c>
      <c r="E11" t="s">
        <v>118</v>
      </c>
      <c r="F11" t="s">
        <v>113</v>
      </c>
      <c r="G11" t="s">
        <v>114</v>
      </c>
      <c r="H11" t="s">
        <v>117</v>
      </c>
      <c r="I11" t="s">
        <v>118</v>
      </c>
      <c r="K11" t="s">
        <v>113</v>
      </c>
      <c r="L11" t="s">
        <v>114</v>
      </c>
      <c r="M11" t="s">
        <v>119</v>
      </c>
      <c r="N11" t="s">
        <v>120</v>
      </c>
      <c r="O11" t="s">
        <v>113</v>
      </c>
      <c r="P11" t="s">
        <v>114</v>
      </c>
      <c r="Q11" t="s">
        <v>117</v>
      </c>
      <c r="R11" t="s">
        <v>118</v>
      </c>
      <c r="T11" t="s">
        <v>117</v>
      </c>
      <c r="U11" t="s">
        <v>118</v>
      </c>
      <c r="V11" t="s">
        <v>113</v>
      </c>
      <c r="W11" t="s">
        <v>114</v>
      </c>
      <c r="X11" t="s">
        <v>113</v>
      </c>
      <c r="Y11" t="s">
        <v>114</v>
      </c>
      <c r="Z11" t="s">
        <v>111</v>
      </c>
      <c r="AA11" t="s">
        <v>112</v>
      </c>
      <c r="AC11" t="s">
        <v>113</v>
      </c>
      <c r="AD11" t="s">
        <v>114</v>
      </c>
      <c r="AE11" t="s">
        <v>111</v>
      </c>
      <c r="AF11" t="s">
        <v>112</v>
      </c>
      <c r="AG11" t="s">
        <v>117</v>
      </c>
      <c r="AH11" t="s">
        <v>118</v>
      </c>
      <c r="AI11" t="s">
        <v>111</v>
      </c>
      <c r="AJ11" t="s">
        <v>112</v>
      </c>
      <c r="AL11" t="s">
        <v>111</v>
      </c>
      <c r="AM11" t="s">
        <v>112</v>
      </c>
      <c r="AN11" t="s">
        <v>113</v>
      </c>
      <c r="AO11" t="s">
        <v>114</v>
      </c>
      <c r="AP11" t="s">
        <v>117</v>
      </c>
      <c r="AQ11" t="s">
        <v>118</v>
      </c>
      <c r="AR11" t="s">
        <v>117</v>
      </c>
      <c r="AS11" t="s">
        <v>118</v>
      </c>
    </row>
    <row r="12" spans="1:45" x14ac:dyDescent="0.25">
      <c r="A12" s="31"/>
      <c r="B12" t="s">
        <v>110</v>
      </c>
      <c r="C12" t="s">
        <v>110</v>
      </c>
      <c r="D12" t="s">
        <v>110</v>
      </c>
      <c r="E12" t="s">
        <v>110</v>
      </c>
      <c r="F12" t="s">
        <v>110</v>
      </c>
      <c r="G12" t="s">
        <v>110</v>
      </c>
      <c r="H12" t="s">
        <v>110</v>
      </c>
      <c r="I12" t="s">
        <v>110</v>
      </c>
      <c r="K12" t="s">
        <v>110</v>
      </c>
      <c r="L12" t="s">
        <v>110</v>
      </c>
      <c r="M12" t="s">
        <v>110</v>
      </c>
      <c r="N12" t="s">
        <v>110</v>
      </c>
      <c r="O12" t="s">
        <v>110</v>
      </c>
      <c r="P12" t="s">
        <v>110</v>
      </c>
      <c r="Q12" t="s">
        <v>110</v>
      </c>
      <c r="R12" t="s">
        <v>110</v>
      </c>
      <c r="T12" t="s">
        <v>110</v>
      </c>
      <c r="U12" t="s">
        <v>110</v>
      </c>
      <c r="V12" t="s">
        <v>110</v>
      </c>
      <c r="W12" t="s">
        <v>110</v>
      </c>
      <c r="X12" t="s">
        <v>110</v>
      </c>
      <c r="Y12" t="s">
        <v>110</v>
      </c>
      <c r="Z12" t="s">
        <v>110</v>
      </c>
      <c r="AA12" t="s">
        <v>110</v>
      </c>
      <c r="AC12" t="s">
        <v>110</v>
      </c>
      <c r="AD12" t="s">
        <v>110</v>
      </c>
      <c r="AE12" t="s">
        <v>110</v>
      </c>
      <c r="AF12" t="s">
        <v>110</v>
      </c>
      <c r="AG12" t="s">
        <v>110</v>
      </c>
      <c r="AH12" t="s">
        <v>110</v>
      </c>
      <c r="AI12" t="s">
        <v>110</v>
      </c>
      <c r="AJ12" t="s">
        <v>110</v>
      </c>
      <c r="AL12" t="s">
        <v>110</v>
      </c>
      <c r="AM12" t="s">
        <v>110</v>
      </c>
      <c r="AN12" t="s">
        <v>110</v>
      </c>
      <c r="AO12" t="s">
        <v>110</v>
      </c>
      <c r="AP12" t="s">
        <v>110</v>
      </c>
      <c r="AQ12" t="s">
        <v>110</v>
      </c>
      <c r="AR12" t="s">
        <v>110</v>
      </c>
      <c r="AS12" t="s">
        <v>110</v>
      </c>
    </row>
    <row r="13" spans="1:45" x14ac:dyDescent="0.25">
      <c r="A13" s="31"/>
      <c r="B13" s="43" t="s">
        <v>72</v>
      </c>
      <c r="C13" s="42"/>
      <c r="D13" s="42" t="s">
        <v>110</v>
      </c>
      <c r="E13" s="42" t="s">
        <v>110</v>
      </c>
      <c r="F13" s="42" t="s">
        <v>110</v>
      </c>
      <c r="G13" s="42" t="s">
        <v>110</v>
      </c>
      <c r="H13" s="42" t="s">
        <v>110</v>
      </c>
      <c r="I13" s="42" t="s">
        <v>110</v>
      </c>
      <c r="J13" s="42"/>
      <c r="K13" s="42" t="s">
        <v>73</v>
      </c>
      <c r="L13" s="42" t="s">
        <v>110</v>
      </c>
      <c r="M13" s="42" t="s">
        <v>110</v>
      </c>
      <c r="N13" s="42" t="s">
        <v>110</v>
      </c>
      <c r="O13" s="42" t="s">
        <v>110</v>
      </c>
      <c r="P13" s="42" t="s">
        <v>110</v>
      </c>
      <c r="Q13" s="42" t="s">
        <v>110</v>
      </c>
      <c r="R13" s="42" t="s">
        <v>110</v>
      </c>
      <c r="S13" s="42"/>
      <c r="T13" s="42" t="s">
        <v>74</v>
      </c>
      <c r="U13" s="42" t="s">
        <v>110</v>
      </c>
      <c r="V13" s="42" t="s">
        <v>110</v>
      </c>
      <c r="W13" s="42" t="s">
        <v>110</v>
      </c>
      <c r="X13" s="42" t="s">
        <v>110</v>
      </c>
      <c r="Y13" s="42" t="s">
        <v>110</v>
      </c>
      <c r="Z13" s="42" t="s">
        <v>110</v>
      </c>
      <c r="AA13" s="42" t="s">
        <v>110</v>
      </c>
      <c r="AB13" s="42"/>
      <c r="AC13" s="42" t="s">
        <v>75</v>
      </c>
      <c r="AD13" s="42" t="s">
        <v>110</v>
      </c>
      <c r="AE13" s="42" t="s">
        <v>110</v>
      </c>
      <c r="AF13" s="42" t="s">
        <v>110</v>
      </c>
      <c r="AG13" s="42" t="s">
        <v>110</v>
      </c>
      <c r="AH13" s="42" t="s">
        <v>110</v>
      </c>
      <c r="AI13" s="42" t="s">
        <v>110</v>
      </c>
      <c r="AJ13" s="42" t="s">
        <v>110</v>
      </c>
      <c r="AK13" s="42"/>
      <c r="AL13" s="42" t="s">
        <v>76</v>
      </c>
      <c r="AM13" s="42" t="s">
        <v>110</v>
      </c>
      <c r="AN13" s="42" t="s">
        <v>110</v>
      </c>
      <c r="AO13" s="42" t="s">
        <v>110</v>
      </c>
      <c r="AP13" s="42" t="s">
        <v>110</v>
      </c>
      <c r="AQ13" s="42" t="s">
        <v>110</v>
      </c>
      <c r="AR13" s="42" t="s">
        <v>110</v>
      </c>
      <c r="AS13" s="42" t="s">
        <v>110</v>
      </c>
    </row>
    <row r="14" spans="1:45" x14ac:dyDescent="0.25">
      <c r="A14" s="31"/>
      <c r="B14" s="43" t="s">
        <v>68</v>
      </c>
      <c r="C14" s="42"/>
      <c r="D14" s="42" t="s">
        <v>69</v>
      </c>
      <c r="E14" s="42"/>
      <c r="F14" s="42" t="s">
        <v>70</v>
      </c>
      <c r="G14" s="42"/>
      <c r="H14" s="42" t="s">
        <v>71</v>
      </c>
      <c r="I14" s="42" t="s">
        <v>110</v>
      </c>
      <c r="J14" s="42"/>
      <c r="K14" s="42" t="s">
        <v>68</v>
      </c>
      <c r="L14" s="42"/>
      <c r="M14" s="42" t="s">
        <v>69</v>
      </c>
      <c r="N14" s="42"/>
      <c r="O14" s="42" t="s">
        <v>70</v>
      </c>
      <c r="P14" s="42"/>
      <c r="Q14" s="42" t="s">
        <v>71</v>
      </c>
      <c r="R14" s="42"/>
      <c r="S14" s="42"/>
      <c r="T14" s="42" t="s">
        <v>68</v>
      </c>
      <c r="U14" s="42"/>
      <c r="V14" s="42" t="s">
        <v>69</v>
      </c>
      <c r="W14" s="42"/>
      <c r="X14" s="42" t="s">
        <v>70</v>
      </c>
      <c r="Y14" s="42"/>
      <c r="Z14" s="42" t="s">
        <v>71</v>
      </c>
      <c r="AA14" s="42"/>
      <c r="AB14" s="42"/>
      <c r="AC14" s="42" t="s">
        <v>68</v>
      </c>
      <c r="AD14" s="42"/>
      <c r="AE14" s="42" t="s">
        <v>69</v>
      </c>
      <c r="AF14" s="42"/>
      <c r="AG14" s="42" t="s">
        <v>70</v>
      </c>
      <c r="AH14" s="42"/>
      <c r="AI14" s="42" t="s">
        <v>71</v>
      </c>
      <c r="AJ14" s="42"/>
      <c r="AK14" s="42"/>
      <c r="AL14" s="42" t="s">
        <v>68</v>
      </c>
      <c r="AM14" s="42"/>
      <c r="AN14" s="42" t="s">
        <v>69</v>
      </c>
      <c r="AO14" s="42"/>
      <c r="AP14" s="42" t="s">
        <v>70</v>
      </c>
      <c r="AQ14" s="42"/>
      <c r="AR14" s="42" t="s">
        <v>71</v>
      </c>
      <c r="AS14" s="42"/>
    </row>
    <row r="15" spans="1:45" x14ac:dyDescent="0.25">
      <c r="A15" s="31" t="s">
        <v>101</v>
      </c>
      <c r="B15" t="s">
        <v>111</v>
      </c>
      <c r="C15" t="s">
        <v>112</v>
      </c>
      <c r="D15" t="s">
        <v>113</v>
      </c>
      <c r="E15" t="s">
        <v>114</v>
      </c>
      <c r="F15" t="s">
        <v>117</v>
      </c>
      <c r="G15" t="s">
        <v>118</v>
      </c>
      <c r="H15" t="s">
        <v>113</v>
      </c>
      <c r="I15" t="s">
        <v>114</v>
      </c>
      <c r="K15" t="s">
        <v>117</v>
      </c>
      <c r="L15" t="s">
        <v>118</v>
      </c>
      <c r="M15" t="s">
        <v>113</v>
      </c>
      <c r="N15" t="s">
        <v>114</v>
      </c>
      <c r="O15" t="s">
        <v>117</v>
      </c>
      <c r="P15" t="s">
        <v>118</v>
      </c>
      <c r="Q15" t="s">
        <v>113</v>
      </c>
      <c r="R15" t="s">
        <v>114</v>
      </c>
      <c r="T15" t="s">
        <v>113</v>
      </c>
      <c r="U15" t="s">
        <v>114</v>
      </c>
      <c r="V15" t="s">
        <v>111</v>
      </c>
      <c r="W15" t="s">
        <v>112</v>
      </c>
      <c r="X15" t="s">
        <v>113</v>
      </c>
      <c r="Y15" t="s">
        <v>114</v>
      </c>
      <c r="Z15" t="s">
        <v>117</v>
      </c>
      <c r="AA15" t="s">
        <v>118</v>
      </c>
      <c r="AC15" t="s">
        <v>117</v>
      </c>
      <c r="AD15" t="s">
        <v>118</v>
      </c>
      <c r="AE15" t="s">
        <v>111</v>
      </c>
      <c r="AF15" t="s">
        <v>112</v>
      </c>
      <c r="AG15" t="s">
        <v>117</v>
      </c>
      <c r="AH15" t="s">
        <v>118</v>
      </c>
      <c r="AI15" t="s">
        <v>117</v>
      </c>
      <c r="AJ15" t="s">
        <v>118</v>
      </c>
      <c r="AL15" t="s">
        <v>119</v>
      </c>
      <c r="AM15" t="s">
        <v>120</v>
      </c>
      <c r="AN15" t="s">
        <v>119</v>
      </c>
      <c r="AO15" t="s">
        <v>120</v>
      </c>
      <c r="AP15" t="s">
        <v>115</v>
      </c>
      <c r="AQ15" t="s">
        <v>116</v>
      </c>
      <c r="AR15" t="s">
        <v>119</v>
      </c>
      <c r="AS15" t="s">
        <v>120</v>
      </c>
    </row>
    <row r="16" spans="1:45" x14ac:dyDescent="0.25">
      <c r="A16" s="31" t="s">
        <v>102</v>
      </c>
      <c r="B16" t="s">
        <v>113</v>
      </c>
      <c r="C16" t="s">
        <v>114</v>
      </c>
      <c r="D16" t="s">
        <v>113</v>
      </c>
      <c r="E16" t="s">
        <v>114</v>
      </c>
      <c r="F16" t="s">
        <v>117</v>
      </c>
      <c r="G16" t="s">
        <v>118</v>
      </c>
      <c r="H16" t="s">
        <v>113</v>
      </c>
      <c r="I16" t="s">
        <v>114</v>
      </c>
      <c r="K16" t="s">
        <v>113</v>
      </c>
      <c r="L16" t="s">
        <v>114</v>
      </c>
      <c r="M16" t="s">
        <v>117</v>
      </c>
      <c r="N16" t="s">
        <v>118</v>
      </c>
      <c r="O16" t="s">
        <v>117</v>
      </c>
      <c r="P16" t="s">
        <v>118</v>
      </c>
      <c r="Q16" t="s">
        <v>117</v>
      </c>
      <c r="R16" t="s">
        <v>118</v>
      </c>
      <c r="T16" t="s">
        <v>117</v>
      </c>
      <c r="U16" t="s">
        <v>118</v>
      </c>
      <c r="V16" t="s">
        <v>117</v>
      </c>
      <c r="W16" t="s">
        <v>118</v>
      </c>
      <c r="X16" t="s">
        <v>117</v>
      </c>
      <c r="Y16" t="s">
        <v>118</v>
      </c>
      <c r="Z16" t="s">
        <v>117</v>
      </c>
      <c r="AA16" t="s">
        <v>118</v>
      </c>
      <c r="AC16" t="s">
        <v>113</v>
      </c>
      <c r="AD16" t="s">
        <v>114</v>
      </c>
      <c r="AE16" t="s">
        <v>113</v>
      </c>
      <c r="AF16" t="s">
        <v>114</v>
      </c>
      <c r="AG16" t="s">
        <v>113</v>
      </c>
      <c r="AH16" t="s">
        <v>114</v>
      </c>
      <c r="AI16" t="s">
        <v>117</v>
      </c>
      <c r="AJ16" t="s">
        <v>118</v>
      </c>
      <c r="AL16" t="s">
        <v>119</v>
      </c>
      <c r="AM16" t="s">
        <v>120</v>
      </c>
      <c r="AN16" t="s">
        <v>119</v>
      </c>
      <c r="AO16" t="s">
        <v>120</v>
      </c>
      <c r="AP16" t="s">
        <v>115</v>
      </c>
      <c r="AQ16" t="s">
        <v>116</v>
      </c>
      <c r="AR16" t="s">
        <v>111</v>
      </c>
      <c r="AS16" t="s">
        <v>112</v>
      </c>
    </row>
    <row r="17" spans="1:45" x14ac:dyDescent="0.25">
      <c r="A17" s="31" t="s">
        <v>103</v>
      </c>
      <c r="B17" t="s">
        <v>113</v>
      </c>
      <c r="C17" t="s">
        <v>114</v>
      </c>
      <c r="D17" t="s">
        <v>113</v>
      </c>
      <c r="E17" t="s">
        <v>114</v>
      </c>
      <c r="F17" t="s">
        <v>117</v>
      </c>
      <c r="G17" t="s">
        <v>118</v>
      </c>
      <c r="H17" t="s">
        <v>113</v>
      </c>
      <c r="I17" t="s">
        <v>114</v>
      </c>
      <c r="K17" t="s">
        <v>111</v>
      </c>
      <c r="L17" t="s">
        <v>112</v>
      </c>
      <c r="M17" t="s">
        <v>113</v>
      </c>
      <c r="N17" t="s">
        <v>114</v>
      </c>
      <c r="O17" t="s">
        <v>113</v>
      </c>
      <c r="P17" t="s">
        <v>114</v>
      </c>
      <c r="Q17" t="s">
        <v>111</v>
      </c>
      <c r="R17" t="s">
        <v>112</v>
      </c>
      <c r="T17" t="s">
        <v>113</v>
      </c>
      <c r="U17" t="s">
        <v>114</v>
      </c>
      <c r="V17" t="s">
        <v>113</v>
      </c>
      <c r="W17" t="s">
        <v>114</v>
      </c>
      <c r="X17" t="s">
        <v>113</v>
      </c>
      <c r="Y17" t="s">
        <v>114</v>
      </c>
      <c r="Z17" t="s">
        <v>117</v>
      </c>
      <c r="AA17" t="s">
        <v>118</v>
      </c>
      <c r="AC17" t="s">
        <v>113</v>
      </c>
      <c r="AD17" t="s">
        <v>114</v>
      </c>
      <c r="AE17" t="s">
        <v>113</v>
      </c>
      <c r="AF17" t="s">
        <v>114</v>
      </c>
      <c r="AG17" t="s">
        <v>113</v>
      </c>
      <c r="AH17" t="s">
        <v>114</v>
      </c>
      <c r="AI17" t="s">
        <v>113</v>
      </c>
      <c r="AJ17" t="s">
        <v>114</v>
      </c>
      <c r="AL17" t="s">
        <v>119</v>
      </c>
      <c r="AM17" t="s">
        <v>120</v>
      </c>
      <c r="AN17" t="s">
        <v>111</v>
      </c>
      <c r="AO17" t="s">
        <v>112</v>
      </c>
      <c r="AP17" t="s">
        <v>119</v>
      </c>
      <c r="AQ17" t="s">
        <v>120</v>
      </c>
      <c r="AR17" t="s">
        <v>111</v>
      </c>
      <c r="AS17" t="s">
        <v>112</v>
      </c>
    </row>
    <row r="18" spans="1:45" x14ac:dyDescent="0.25">
      <c r="A18" s="31"/>
      <c r="B18" t="s">
        <v>110</v>
      </c>
      <c r="C18" t="s">
        <v>110</v>
      </c>
      <c r="D18" t="s">
        <v>110</v>
      </c>
      <c r="E18" t="s">
        <v>110</v>
      </c>
      <c r="F18" t="s">
        <v>110</v>
      </c>
      <c r="G18" t="s">
        <v>110</v>
      </c>
      <c r="H18" t="s">
        <v>110</v>
      </c>
      <c r="I18" t="s">
        <v>110</v>
      </c>
      <c r="K18" t="s">
        <v>110</v>
      </c>
      <c r="L18" t="s">
        <v>110</v>
      </c>
      <c r="M18" t="s">
        <v>110</v>
      </c>
      <c r="N18" t="s">
        <v>110</v>
      </c>
      <c r="O18" t="s">
        <v>110</v>
      </c>
      <c r="P18" t="s">
        <v>110</v>
      </c>
      <c r="Q18" t="s">
        <v>110</v>
      </c>
      <c r="R18" t="s">
        <v>110</v>
      </c>
      <c r="T18" t="s">
        <v>110</v>
      </c>
      <c r="U18" t="s">
        <v>110</v>
      </c>
      <c r="V18" t="s">
        <v>110</v>
      </c>
      <c r="W18" t="s">
        <v>110</v>
      </c>
      <c r="X18" t="s">
        <v>110</v>
      </c>
      <c r="Y18" t="s">
        <v>110</v>
      </c>
      <c r="Z18" t="s">
        <v>110</v>
      </c>
      <c r="AA18" t="s">
        <v>110</v>
      </c>
      <c r="AC18" t="s">
        <v>110</v>
      </c>
      <c r="AD18" t="s">
        <v>110</v>
      </c>
      <c r="AE18" t="s">
        <v>110</v>
      </c>
      <c r="AF18" t="s">
        <v>110</v>
      </c>
      <c r="AG18" t="s">
        <v>110</v>
      </c>
      <c r="AH18" t="s">
        <v>110</v>
      </c>
      <c r="AI18" t="s">
        <v>110</v>
      </c>
      <c r="AJ18" t="s">
        <v>110</v>
      </c>
      <c r="AL18" t="s">
        <v>110</v>
      </c>
      <c r="AM18" t="s">
        <v>110</v>
      </c>
      <c r="AN18" t="s">
        <v>110</v>
      </c>
      <c r="AO18" t="s">
        <v>110</v>
      </c>
      <c r="AP18" t="s">
        <v>110</v>
      </c>
      <c r="AQ18" t="s">
        <v>110</v>
      </c>
      <c r="AR18" t="s">
        <v>110</v>
      </c>
      <c r="AS18" t="s">
        <v>110</v>
      </c>
    </row>
    <row r="19" spans="1:45" x14ac:dyDescent="0.25">
      <c r="A19" s="31"/>
      <c r="B19" s="43" t="s">
        <v>77</v>
      </c>
      <c r="C19" s="42"/>
      <c r="D19" s="42" t="s">
        <v>110</v>
      </c>
      <c r="E19" s="42" t="s">
        <v>110</v>
      </c>
      <c r="F19" s="42" t="s">
        <v>110</v>
      </c>
      <c r="G19" s="42" t="s">
        <v>110</v>
      </c>
      <c r="H19" s="42" t="s">
        <v>110</v>
      </c>
      <c r="I19" s="42" t="s">
        <v>110</v>
      </c>
      <c r="J19" s="42"/>
      <c r="K19" s="42" t="s">
        <v>78</v>
      </c>
      <c r="L19" s="42" t="s">
        <v>110</v>
      </c>
      <c r="M19" s="42" t="s">
        <v>110</v>
      </c>
      <c r="N19" s="42" t="s">
        <v>110</v>
      </c>
      <c r="O19" s="42" t="s">
        <v>110</v>
      </c>
      <c r="P19" s="42" t="s">
        <v>110</v>
      </c>
      <c r="Q19" s="42" t="s">
        <v>110</v>
      </c>
      <c r="R19" s="42" t="s">
        <v>110</v>
      </c>
      <c r="S19" s="42"/>
      <c r="T19" s="42" t="s">
        <v>79</v>
      </c>
      <c r="U19" s="42" t="s">
        <v>110</v>
      </c>
      <c r="V19" s="42" t="s">
        <v>110</v>
      </c>
      <c r="W19" s="42" t="s">
        <v>110</v>
      </c>
      <c r="X19" s="42" t="s">
        <v>110</v>
      </c>
      <c r="Y19" s="42" t="s">
        <v>110</v>
      </c>
      <c r="Z19" s="42" t="s">
        <v>110</v>
      </c>
      <c r="AA19" s="42" t="s">
        <v>110</v>
      </c>
      <c r="AB19" s="42"/>
      <c r="AC19" s="42" t="s">
        <v>80</v>
      </c>
      <c r="AD19" s="42" t="s">
        <v>110</v>
      </c>
      <c r="AE19" s="42" t="s">
        <v>110</v>
      </c>
      <c r="AF19" s="42" t="s">
        <v>110</v>
      </c>
      <c r="AG19" s="42" t="s">
        <v>110</v>
      </c>
      <c r="AH19" s="42" t="s">
        <v>110</v>
      </c>
      <c r="AI19" s="42" t="s">
        <v>110</v>
      </c>
      <c r="AJ19" s="42" t="s">
        <v>110</v>
      </c>
      <c r="AK19" s="42"/>
      <c r="AL19" s="42" t="s">
        <v>81</v>
      </c>
      <c r="AM19" s="42" t="s">
        <v>110</v>
      </c>
      <c r="AN19" s="42" t="s">
        <v>110</v>
      </c>
      <c r="AO19" s="42" t="s">
        <v>110</v>
      </c>
      <c r="AP19" s="42" t="s">
        <v>110</v>
      </c>
      <c r="AQ19" s="42" t="s">
        <v>110</v>
      </c>
      <c r="AR19" s="42" t="s">
        <v>110</v>
      </c>
      <c r="AS19" s="42" t="s">
        <v>110</v>
      </c>
    </row>
    <row r="20" spans="1:45" x14ac:dyDescent="0.25">
      <c r="A20" s="31"/>
      <c r="B20" s="43" t="s">
        <v>68</v>
      </c>
      <c r="C20" s="42"/>
      <c r="D20" s="42" t="s">
        <v>69</v>
      </c>
      <c r="E20" s="42"/>
      <c r="F20" s="42" t="s">
        <v>70</v>
      </c>
      <c r="G20" s="42"/>
      <c r="H20" s="42" t="s">
        <v>71</v>
      </c>
      <c r="I20" s="42" t="s">
        <v>110</v>
      </c>
      <c r="J20" s="42"/>
      <c r="K20" s="42" t="s">
        <v>68</v>
      </c>
      <c r="L20" s="42"/>
      <c r="M20" s="42" t="s">
        <v>69</v>
      </c>
      <c r="N20" s="42"/>
      <c r="O20" s="42" t="s">
        <v>70</v>
      </c>
      <c r="P20" s="42"/>
      <c r="Q20" s="42" t="s">
        <v>71</v>
      </c>
      <c r="R20" s="42"/>
      <c r="S20" s="42"/>
      <c r="T20" s="42" t="s">
        <v>68</v>
      </c>
      <c r="U20" s="42"/>
      <c r="V20" s="42" t="s">
        <v>69</v>
      </c>
      <c r="W20" s="42"/>
      <c r="X20" s="42" t="s">
        <v>70</v>
      </c>
      <c r="Y20" s="42"/>
      <c r="Z20" s="42" t="s">
        <v>71</v>
      </c>
      <c r="AA20" s="42"/>
      <c r="AB20" s="42"/>
      <c r="AC20" s="42" t="s">
        <v>68</v>
      </c>
      <c r="AD20" s="42"/>
      <c r="AE20" s="42" t="s">
        <v>69</v>
      </c>
      <c r="AF20" s="42"/>
      <c r="AG20" s="42" t="s">
        <v>70</v>
      </c>
      <c r="AH20" s="42"/>
      <c r="AI20" s="42" t="s">
        <v>71</v>
      </c>
      <c r="AJ20" s="42"/>
      <c r="AK20" s="42"/>
      <c r="AL20" s="42" t="s">
        <v>68</v>
      </c>
      <c r="AM20" s="42"/>
      <c r="AN20" s="42" t="s">
        <v>69</v>
      </c>
      <c r="AO20" s="42"/>
      <c r="AP20" s="42" t="s">
        <v>70</v>
      </c>
      <c r="AQ20" s="42"/>
      <c r="AR20" s="42" t="s">
        <v>71</v>
      </c>
      <c r="AS20" s="42"/>
    </row>
    <row r="21" spans="1:45" x14ac:dyDescent="0.25">
      <c r="A21" s="31" t="s">
        <v>101</v>
      </c>
      <c r="B21" t="s">
        <v>111</v>
      </c>
      <c r="C21" t="s">
        <v>112</v>
      </c>
      <c r="D21" t="s">
        <v>119</v>
      </c>
      <c r="E21" t="s">
        <v>120</v>
      </c>
      <c r="F21" t="s">
        <v>111</v>
      </c>
      <c r="G21" t="s">
        <v>112</v>
      </c>
      <c r="H21" t="s">
        <v>119</v>
      </c>
      <c r="I21" t="s">
        <v>120</v>
      </c>
      <c r="K21" t="s">
        <v>111</v>
      </c>
      <c r="L21" t="s">
        <v>112</v>
      </c>
      <c r="M21" t="s">
        <v>113</v>
      </c>
      <c r="N21" t="s">
        <v>114</v>
      </c>
      <c r="O21" t="s">
        <v>111</v>
      </c>
      <c r="P21" t="s">
        <v>112</v>
      </c>
      <c r="Q21" t="s">
        <v>113</v>
      </c>
      <c r="R21" t="s">
        <v>114</v>
      </c>
      <c r="T21" t="s">
        <v>115</v>
      </c>
      <c r="U21" t="s">
        <v>116</v>
      </c>
      <c r="V21" t="s">
        <v>111</v>
      </c>
      <c r="W21" t="s">
        <v>112</v>
      </c>
      <c r="X21" t="s">
        <v>119</v>
      </c>
      <c r="Y21" t="s">
        <v>120</v>
      </c>
      <c r="Z21" t="s">
        <v>119</v>
      </c>
      <c r="AA21" t="s">
        <v>120</v>
      </c>
      <c r="AC21" t="s">
        <v>119</v>
      </c>
      <c r="AD21" t="s">
        <v>120</v>
      </c>
      <c r="AE21" t="s">
        <v>117</v>
      </c>
      <c r="AF21" t="s">
        <v>118</v>
      </c>
      <c r="AG21" t="s">
        <v>117</v>
      </c>
      <c r="AH21" t="s">
        <v>118</v>
      </c>
      <c r="AI21" t="s">
        <v>113</v>
      </c>
      <c r="AJ21" t="s">
        <v>114</v>
      </c>
      <c r="AL21" t="s">
        <v>117</v>
      </c>
      <c r="AM21" t="s">
        <v>118</v>
      </c>
      <c r="AN21" t="s">
        <v>117</v>
      </c>
      <c r="AO21" t="s">
        <v>118</v>
      </c>
      <c r="AP21" t="s">
        <v>117</v>
      </c>
      <c r="AQ21" t="s">
        <v>118</v>
      </c>
      <c r="AR21" t="s">
        <v>117</v>
      </c>
      <c r="AS21" t="s">
        <v>118</v>
      </c>
    </row>
    <row r="22" spans="1:45" x14ac:dyDescent="0.25">
      <c r="A22" s="31" t="s">
        <v>102</v>
      </c>
      <c r="B22" t="s">
        <v>115</v>
      </c>
      <c r="C22" t="s">
        <v>116</v>
      </c>
      <c r="D22" t="s">
        <v>115</v>
      </c>
      <c r="E22" t="s">
        <v>116</v>
      </c>
      <c r="F22" t="s">
        <v>115</v>
      </c>
      <c r="G22" t="s">
        <v>116</v>
      </c>
      <c r="H22" t="s">
        <v>115</v>
      </c>
      <c r="I22" t="s">
        <v>116</v>
      </c>
      <c r="K22" t="s">
        <v>119</v>
      </c>
      <c r="L22" t="s">
        <v>120</v>
      </c>
      <c r="M22" t="s">
        <v>113</v>
      </c>
      <c r="N22" t="s">
        <v>114</v>
      </c>
      <c r="O22" t="s">
        <v>111</v>
      </c>
      <c r="P22" t="s">
        <v>112</v>
      </c>
      <c r="Q22" t="s">
        <v>113</v>
      </c>
      <c r="R22" t="s">
        <v>114</v>
      </c>
      <c r="T22" t="s">
        <v>119</v>
      </c>
      <c r="U22" t="s">
        <v>120</v>
      </c>
      <c r="V22" t="s">
        <v>119</v>
      </c>
      <c r="W22" t="s">
        <v>120</v>
      </c>
      <c r="X22" t="s">
        <v>111</v>
      </c>
      <c r="Y22" t="s">
        <v>112</v>
      </c>
      <c r="Z22" t="s">
        <v>119</v>
      </c>
      <c r="AA22" t="s">
        <v>120</v>
      </c>
      <c r="AC22" t="s">
        <v>113</v>
      </c>
      <c r="AD22" t="s">
        <v>114</v>
      </c>
      <c r="AE22" t="s">
        <v>119</v>
      </c>
      <c r="AF22" t="s">
        <v>120</v>
      </c>
      <c r="AG22" t="s">
        <v>117</v>
      </c>
      <c r="AH22" t="s">
        <v>118</v>
      </c>
      <c r="AI22" t="s">
        <v>111</v>
      </c>
      <c r="AJ22" t="s">
        <v>112</v>
      </c>
      <c r="AL22" t="s">
        <v>113</v>
      </c>
      <c r="AM22" t="s">
        <v>114</v>
      </c>
      <c r="AN22" t="s">
        <v>113</v>
      </c>
      <c r="AO22" t="s">
        <v>114</v>
      </c>
      <c r="AP22" t="s">
        <v>117</v>
      </c>
      <c r="AQ22" t="s">
        <v>118</v>
      </c>
      <c r="AR22" t="s">
        <v>117</v>
      </c>
      <c r="AS22" t="s">
        <v>118</v>
      </c>
    </row>
    <row r="23" spans="1:45" x14ac:dyDescent="0.25">
      <c r="A23" s="31" t="s">
        <v>103</v>
      </c>
      <c r="B23" t="s">
        <v>113</v>
      </c>
      <c r="C23" t="s">
        <v>114</v>
      </c>
      <c r="D23" t="s">
        <v>111</v>
      </c>
      <c r="E23" t="s">
        <v>112</v>
      </c>
      <c r="F23" t="s">
        <v>119</v>
      </c>
      <c r="G23" t="s">
        <v>120</v>
      </c>
      <c r="H23" t="s">
        <v>111</v>
      </c>
      <c r="I23" t="s">
        <v>112</v>
      </c>
      <c r="K23" t="s">
        <v>119</v>
      </c>
      <c r="L23" t="s">
        <v>120</v>
      </c>
      <c r="M23" t="s">
        <v>117</v>
      </c>
      <c r="N23" t="s">
        <v>118</v>
      </c>
      <c r="O23" t="s">
        <v>111</v>
      </c>
      <c r="P23" t="s">
        <v>112</v>
      </c>
      <c r="Q23" t="s">
        <v>113</v>
      </c>
      <c r="R23" t="s">
        <v>114</v>
      </c>
      <c r="T23" t="s">
        <v>115</v>
      </c>
      <c r="U23" t="s">
        <v>116</v>
      </c>
      <c r="V23" t="s">
        <v>115</v>
      </c>
      <c r="W23" t="s">
        <v>116</v>
      </c>
      <c r="X23" t="s">
        <v>111</v>
      </c>
      <c r="Y23" t="s">
        <v>112</v>
      </c>
      <c r="Z23" t="s">
        <v>115</v>
      </c>
      <c r="AA23" t="s">
        <v>116</v>
      </c>
      <c r="AC23" t="s">
        <v>111</v>
      </c>
      <c r="AD23" t="s">
        <v>112</v>
      </c>
      <c r="AE23" t="s">
        <v>117</v>
      </c>
      <c r="AF23" t="s">
        <v>118</v>
      </c>
      <c r="AG23" t="s">
        <v>113</v>
      </c>
      <c r="AH23" t="s">
        <v>114</v>
      </c>
      <c r="AI23" t="s">
        <v>119</v>
      </c>
      <c r="AJ23" t="s">
        <v>120</v>
      </c>
      <c r="AL23" t="s">
        <v>117</v>
      </c>
      <c r="AM23" t="s">
        <v>118</v>
      </c>
      <c r="AN23" t="s">
        <v>117</v>
      </c>
      <c r="AO23" t="s">
        <v>118</v>
      </c>
      <c r="AP23" t="s">
        <v>117</v>
      </c>
      <c r="AQ23" t="s">
        <v>118</v>
      </c>
      <c r="AR23" t="s">
        <v>117</v>
      </c>
      <c r="AS23" t="s">
        <v>118</v>
      </c>
    </row>
    <row r="24" spans="1:45" x14ac:dyDescent="0.25">
      <c r="A24" s="31"/>
      <c r="B24" t="s">
        <v>110</v>
      </c>
      <c r="C24" t="s">
        <v>110</v>
      </c>
      <c r="D24" t="s">
        <v>110</v>
      </c>
      <c r="E24" t="s">
        <v>110</v>
      </c>
      <c r="F24" t="s">
        <v>110</v>
      </c>
      <c r="G24" t="s">
        <v>110</v>
      </c>
      <c r="H24" t="s">
        <v>110</v>
      </c>
      <c r="I24" t="s">
        <v>110</v>
      </c>
      <c r="K24" t="s">
        <v>110</v>
      </c>
      <c r="L24" t="s">
        <v>110</v>
      </c>
      <c r="M24" t="s">
        <v>110</v>
      </c>
      <c r="N24" t="s">
        <v>110</v>
      </c>
      <c r="O24" t="s">
        <v>110</v>
      </c>
      <c r="P24" t="s">
        <v>110</v>
      </c>
      <c r="Q24" t="s">
        <v>110</v>
      </c>
      <c r="R24" t="s">
        <v>110</v>
      </c>
      <c r="T24" t="s">
        <v>110</v>
      </c>
      <c r="U24" t="s">
        <v>110</v>
      </c>
      <c r="V24" t="s">
        <v>110</v>
      </c>
      <c r="W24" t="s">
        <v>110</v>
      </c>
      <c r="X24" t="s">
        <v>110</v>
      </c>
      <c r="Y24" t="s">
        <v>110</v>
      </c>
      <c r="Z24" t="s">
        <v>110</v>
      </c>
      <c r="AA24" t="s">
        <v>110</v>
      </c>
      <c r="AC24" t="s">
        <v>110</v>
      </c>
      <c r="AD24" t="s">
        <v>110</v>
      </c>
      <c r="AE24" t="s">
        <v>110</v>
      </c>
      <c r="AF24" t="s">
        <v>110</v>
      </c>
      <c r="AG24" t="s">
        <v>110</v>
      </c>
      <c r="AH24" t="s">
        <v>110</v>
      </c>
      <c r="AI24" t="s">
        <v>110</v>
      </c>
      <c r="AJ24" t="s">
        <v>110</v>
      </c>
      <c r="AL24" t="s">
        <v>110</v>
      </c>
      <c r="AM24" t="s">
        <v>110</v>
      </c>
      <c r="AN24" t="s">
        <v>110</v>
      </c>
      <c r="AO24" t="s">
        <v>110</v>
      </c>
      <c r="AP24" t="s">
        <v>110</v>
      </c>
      <c r="AQ24" t="s">
        <v>110</v>
      </c>
      <c r="AR24" t="s">
        <v>110</v>
      </c>
      <c r="AS24" t="s">
        <v>110</v>
      </c>
    </row>
    <row r="25" spans="1:45" x14ac:dyDescent="0.25">
      <c r="A25" s="31"/>
      <c r="B25" s="43" t="s">
        <v>82</v>
      </c>
      <c r="C25" s="42"/>
      <c r="D25" s="42" t="s">
        <v>110</v>
      </c>
      <c r="E25" s="42" t="s">
        <v>110</v>
      </c>
      <c r="F25" s="42" t="s">
        <v>110</v>
      </c>
      <c r="G25" s="42" t="s">
        <v>110</v>
      </c>
      <c r="H25" s="42" t="s">
        <v>110</v>
      </c>
      <c r="I25" s="42" t="s">
        <v>110</v>
      </c>
      <c r="J25" s="42"/>
      <c r="K25" s="42" t="s">
        <v>83</v>
      </c>
      <c r="L25" s="42" t="s">
        <v>110</v>
      </c>
      <c r="M25" s="42" t="s">
        <v>110</v>
      </c>
      <c r="N25" s="42" t="s">
        <v>110</v>
      </c>
      <c r="O25" s="42" t="s">
        <v>110</v>
      </c>
      <c r="P25" s="42" t="s">
        <v>110</v>
      </c>
      <c r="Q25" s="42" t="s">
        <v>110</v>
      </c>
      <c r="R25" s="42" t="s">
        <v>110</v>
      </c>
      <c r="S25" s="42"/>
      <c r="T25" s="42" t="s">
        <v>84</v>
      </c>
      <c r="U25" s="42" t="s">
        <v>110</v>
      </c>
      <c r="V25" s="42" t="s">
        <v>110</v>
      </c>
      <c r="W25" s="42" t="s">
        <v>110</v>
      </c>
      <c r="X25" s="42" t="s">
        <v>110</v>
      </c>
      <c r="Y25" s="42" t="s">
        <v>110</v>
      </c>
      <c r="Z25" s="42" t="s">
        <v>110</v>
      </c>
      <c r="AA25" s="42" t="s">
        <v>110</v>
      </c>
      <c r="AB25" s="42"/>
      <c r="AC25" s="42" t="s">
        <v>85</v>
      </c>
      <c r="AD25" s="42" t="s">
        <v>110</v>
      </c>
      <c r="AE25" s="42" t="s">
        <v>110</v>
      </c>
      <c r="AF25" s="42" t="s">
        <v>110</v>
      </c>
      <c r="AG25" s="42" t="s">
        <v>110</v>
      </c>
      <c r="AH25" s="42" t="s">
        <v>110</v>
      </c>
      <c r="AI25" s="42" t="s">
        <v>110</v>
      </c>
      <c r="AJ25" s="42" t="s">
        <v>110</v>
      </c>
      <c r="AK25" s="42"/>
      <c r="AL25" s="42" t="s">
        <v>86</v>
      </c>
      <c r="AM25" s="42" t="s">
        <v>110</v>
      </c>
      <c r="AN25" s="42" t="s">
        <v>110</v>
      </c>
      <c r="AO25" s="42" t="s">
        <v>110</v>
      </c>
      <c r="AP25" s="42" t="s">
        <v>110</v>
      </c>
      <c r="AQ25" s="42" t="s">
        <v>110</v>
      </c>
      <c r="AR25" s="42" t="s">
        <v>110</v>
      </c>
      <c r="AS25" s="42" t="s">
        <v>110</v>
      </c>
    </row>
    <row r="26" spans="1:45" x14ac:dyDescent="0.25">
      <c r="A26" s="31"/>
      <c r="B26" s="43" t="s">
        <v>68</v>
      </c>
      <c r="C26" s="42"/>
      <c r="D26" s="42" t="s">
        <v>69</v>
      </c>
      <c r="E26" s="42"/>
      <c r="F26" s="42" t="s">
        <v>70</v>
      </c>
      <c r="G26" s="42"/>
      <c r="H26" s="42" t="s">
        <v>71</v>
      </c>
      <c r="I26" s="42" t="s">
        <v>110</v>
      </c>
      <c r="J26" s="42"/>
      <c r="K26" s="42" t="s">
        <v>68</v>
      </c>
      <c r="L26" s="42"/>
      <c r="M26" s="42" t="s">
        <v>69</v>
      </c>
      <c r="N26" s="42"/>
      <c r="O26" s="42" t="s">
        <v>70</v>
      </c>
      <c r="P26" s="42"/>
      <c r="Q26" s="42" t="s">
        <v>71</v>
      </c>
      <c r="R26" s="42"/>
      <c r="S26" s="42"/>
      <c r="T26" s="42" t="s">
        <v>68</v>
      </c>
      <c r="U26" s="42"/>
      <c r="V26" s="42" t="s">
        <v>69</v>
      </c>
      <c r="W26" s="42"/>
      <c r="X26" s="42" t="s">
        <v>70</v>
      </c>
      <c r="Y26" s="42"/>
      <c r="Z26" s="42" t="s">
        <v>71</v>
      </c>
      <c r="AA26" s="42"/>
      <c r="AB26" s="42"/>
      <c r="AC26" s="42" t="s">
        <v>68</v>
      </c>
      <c r="AD26" s="42"/>
      <c r="AE26" s="42" t="s">
        <v>69</v>
      </c>
      <c r="AF26" s="42"/>
      <c r="AG26" s="42" t="s">
        <v>70</v>
      </c>
      <c r="AH26" s="42"/>
      <c r="AI26" s="42" t="s">
        <v>71</v>
      </c>
      <c r="AJ26" s="42"/>
      <c r="AK26" s="42"/>
      <c r="AL26" s="42" t="s">
        <v>68</v>
      </c>
      <c r="AM26" s="42"/>
      <c r="AN26" s="42" t="s">
        <v>69</v>
      </c>
      <c r="AO26" s="42"/>
      <c r="AP26" s="42" t="s">
        <v>70</v>
      </c>
      <c r="AQ26" s="42"/>
      <c r="AR26" s="42" t="s">
        <v>71</v>
      </c>
      <c r="AS26" s="42"/>
    </row>
    <row r="27" spans="1:45" x14ac:dyDescent="0.25">
      <c r="A27" s="31" t="s">
        <v>101</v>
      </c>
      <c r="B27" t="s">
        <v>119</v>
      </c>
      <c r="C27" t="s">
        <v>120</v>
      </c>
      <c r="D27" t="s">
        <v>117</v>
      </c>
      <c r="E27" t="s">
        <v>118</v>
      </c>
      <c r="F27" t="s">
        <v>115</v>
      </c>
      <c r="G27" t="s">
        <v>116</v>
      </c>
      <c r="H27" t="s">
        <v>119</v>
      </c>
      <c r="I27" t="s">
        <v>120</v>
      </c>
      <c r="K27" t="s">
        <v>119</v>
      </c>
      <c r="L27" t="s">
        <v>120</v>
      </c>
      <c r="M27" t="s">
        <v>111</v>
      </c>
      <c r="N27" t="s">
        <v>112</v>
      </c>
      <c r="O27" t="s">
        <v>119</v>
      </c>
      <c r="P27" t="s">
        <v>120</v>
      </c>
      <c r="Q27" t="s">
        <v>115</v>
      </c>
      <c r="R27" t="s">
        <v>116</v>
      </c>
      <c r="T27" t="s">
        <v>115</v>
      </c>
      <c r="U27" t="s">
        <v>116</v>
      </c>
      <c r="V27" t="s">
        <v>119</v>
      </c>
      <c r="W27" t="s">
        <v>120</v>
      </c>
      <c r="X27" t="s">
        <v>119</v>
      </c>
      <c r="Y27" t="s">
        <v>120</v>
      </c>
      <c r="Z27" t="s">
        <v>115</v>
      </c>
      <c r="AA27" t="s">
        <v>116</v>
      </c>
      <c r="AC27" t="s">
        <v>119</v>
      </c>
      <c r="AD27" t="s">
        <v>120</v>
      </c>
      <c r="AE27" t="s">
        <v>111</v>
      </c>
      <c r="AF27" t="s">
        <v>112</v>
      </c>
      <c r="AG27" t="s">
        <v>115</v>
      </c>
      <c r="AH27" t="s">
        <v>116</v>
      </c>
      <c r="AI27" t="s">
        <v>115</v>
      </c>
      <c r="AJ27" t="s">
        <v>116</v>
      </c>
      <c r="AL27" t="s">
        <v>117</v>
      </c>
      <c r="AM27" t="s">
        <v>118</v>
      </c>
      <c r="AN27" t="s">
        <v>111</v>
      </c>
      <c r="AO27" t="s">
        <v>112</v>
      </c>
      <c r="AP27" t="s">
        <v>111</v>
      </c>
      <c r="AQ27" t="s">
        <v>112</v>
      </c>
      <c r="AR27" t="s">
        <v>117</v>
      </c>
      <c r="AS27" t="s">
        <v>118</v>
      </c>
    </row>
    <row r="28" spans="1:45" x14ac:dyDescent="0.25">
      <c r="A28" s="31" t="s">
        <v>102</v>
      </c>
      <c r="B28" t="s">
        <v>111</v>
      </c>
      <c r="C28" t="s">
        <v>112</v>
      </c>
      <c r="D28" t="s">
        <v>119</v>
      </c>
      <c r="E28" t="s">
        <v>120</v>
      </c>
      <c r="F28" t="s">
        <v>111</v>
      </c>
      <c r="G28" t="s">
        <v>112</v>
      </c>
      <c r="H28" t="s">
        <v>119</v>
      </c>
      <c r="I28" t="s">
        <v>120</v>
      </c>
      <c r="K28" t="s">
        <v>113</v>
      </c>
      <c r="L28" t="s">
        <v>114</v>
      </c>
      <c r="M28" t="s">
        <v>113</v>
      </c>
      <c r="N28" t="s">
        <v>114</v>
      </c>
      <c r="O28" t="s">
        <v>113</v>
      </c>
      <c r="P28" t="s">
        <v>114</v>
      </c>
      <c r="Q28" t="s">
        <v>117</v>
      </c>
      <c r="R28" t="s">
        <v>118</v>
      </c>
      <c r="T28" t="s">
        <v>115</v>
      </c>
      <c r="U28" t="s">
        <v>116</v>
      </c>
      <c r="V28" t="s">
        <v>111</v>
      </c>
      <c r="W28" t="s">
        <v>112</v>
      </c>
      <c r="X28" t="s">
        <v>115</v>
      </c>
      <c r="Y28" t="s">
        <v>116</v>
      </c>
      <c r="Z28" t="s">
        <v>115</v>
      </c>
      <c r="AA28" t="s">
        <v>116</v>
      </c>
      <c r="AC28" t="s">
        <v>111</v>
      </c>
      <c r="AD28" t="s">
        <v>112</v>
      </c>
      <c r="AE28" t="s">
        <v>117</v>
      </c>
      <c r="AF28" t="s">
        <v>118</v>
      </c>
      <c r="AG28" t="s">
        <v>115</v>
      </c>
      <c r="AH28" t="s">
        <v>116</v>
      </c>
      <c r="AI28" t="s">
        <v>117</v>
      </c>
      <c r="AJ28" t="s">
        <v>118</v>
      </c>
      <c r="AL28" t="s">
        <v>113</v>
      </c>
      <c r="AM28" t="s">
        <v>114</v>
      </c>
      <c r="AN28" t="s">
        <v>111</v>
      </c>
      <c r="AO28" t="s">
        <v>112</v>
      </c>
      <c r="AP28" t="s">
        <v>117</v>
      </c>
      <c r="AQ28" t="s">
        <v>118</v>
      </c>
      <c r="AR28" t="s">
        <v>117</v>
      </c>
      <c r="AS28" t="s">
        <v>118</v>
      </c>
    </row>
    <row r="29" spans="1:45" x14ac:dyDescent="0.25">
      <c r="A29" s="31" t="s">
        <v>103</v>
      </c>
      <c r="B29" t="s">
        <v>119</v>
      </c>
      <c r="C29" t="s">
        <v>120</v>
      </c>
      <c r="D29" t="s">
        <v>115</v>
      </c>
      <c r="E29" t="s">
        <v>116</v>
      </c>
      <c r="F29" t="s">
        <v>115</v>
      </c>
      <c r="G29" t="s">
        <v>116</v>
      </c>
      <c r="H29" t="s">
        <v>119</v>
      </c>
      <c r="I29" t="s">
        <v>120</v>
      </c>
      <c r="K29" t="s">
        <v>113</v>
      </c>
      <c r="L29" t="s">
        <v>114</v>
      </c>
      <c r="M29" t="s">
        <v>117</v>
      </c>
      <c r="N29" t="s">
        <v>118</v>
      </c>
      <c r="O29" t="s">
        <v>113</v>
      </c>
      <c r="P29" t="s">
        <v>114</v>
      </c>
      <c r="Q29" t="s">
        <v>117</v>
      </c>
      <c r="R29" t="s">
        <v>118</v>
      </c>
      <c r="T29" t="s">
        <v>115</v>
      </c>
      <c r="U29" t="s">
        <v>116</v>
      </c>
      <c r="V29" t="s">
        <v>119</v>
      </c>
      <c r="W29" t="s">
        <v>120</v>
      </c>
      <c r="X29" t="s">
        <v>119</v>
      </c>
      <c r="Y29" t="s">
        <v>120</v>
      </c>
      <c r="Z29" t="s">
        <v>111</v>
      </c>
      <c r="AA29" t="s">
        <v>112</v>
      </c>
      <c r="AC29" t="s">
        <v>113</v>
      </c>
      <c r="AD29" t="s">
        <v>114</v>
      </c>
      <c r="AE29" t="s">
        <v>117</v>
      </c>
      <c r="AF29" t="s">
        <v>118</v>
      </c>
      <c r="AG29" t="s">
        <v>111</v>
      </c>
      <c r="AH29" t="s">
        <v>112</v>
      </c>
      <c r="AI29" t="s">
        <v>113</v>
      </c>
      <c r="AJ29" t="s">
        <v>114</v>
      </c>
      <c r="AL29" t="s">
        <v>113</v>
      </c>
      <c r="AM29" t="s">
        <v>114</v>
      </c>
      <c r="AN29" t="s">
        <v>113</v>
      </c>
      <c r="AO29" t="s">
        <v>114</v>
      </c>
      <c r="AP29" t="s">
        <v>117</v>
      </c>
      <c r="AQ29" t="s">
        <v>118</v>
      </c>
      <c r="AR29" t="s">
        <v>119</v>
      </c>
      <c r="AS29" t="s">
        <v>120</v>
      </c>
    </row>
    <row r="30" spans="1:45" x14ac:dyDescent="0.25">
      <c r="A30" s="31"/>
      <c r="B30" t="s">
        <v>110</v>
      </c>
      <c r="C30" t="s">
        <v>110</v>
      </c>
      <c r="D30" t="s">
        <v>110</v>
      </c>
      <c r="E30" t="s">
        <v>110</v>
      </c>
      <c r="F30" t="s">
        <v>110</v>
      </c>
      <c r="G30" t="s">
        <v>110</v>
      </c>
      <c r="H30" t="s">
        <v>110</v>
      </c>
      <c r="I30" t="s">
        <v>110</v>
      </c>
      <c r="K30" t="s">
        <v>110</v>
      </c>
      <c r="L30" t="s">
        <v>110</v>
      </c>
      <c r="M30" t="s">
        <v>110</v>
      </c>
      <c r="N30" t="s">
        <v>110</v>
      </c>
      <c r="O30" t="s">
        <v>110</v>
      </c>
      <c r="P30" t="s">
        <v>110</v>
      </c>
      <c r="Q30" t="s">
        <v>110</v>
      </c>
      <c r="R30" t="s">
        <v>110</v>
      </c>
      <c r="T30" t="s">
        <v>110</v>
      </c>
      <c r="U30" t="s">
        <v>110</v>
      </c>
      <c r="V30" t="s">
        <v>110</v>
      </c>
      <c r="W30" t="s">
        <v>110</v>
      </c>
      <c r="X30" t="s">
        <v>110</v>
      </c>
      <c r="Y30" t="s">
        <v>110</v>
      </c>
      <c r="Z30" t="s">
        <v>110</v>
      </c>
      <c r="AA30" t="s">
        <v>110</v>
      </c>
      <c r="AC30" t="s">
        <v>110</v>
      </c>
      <c r="AD30" t="s">
        <v>110</v>
      </c>
      <c r="AE30" t="s">
        <v>110</v>
      </c>
      <c r="AF30" t="s">
        <v>110</v>
      </c>
      <c r="AG30" t="s">
        <v>110</v>
      </c>
      <c r="AH30" t="s">
        <v>110</v>
      </c>
      <c r="AI30" t="s">
        <v>110</v>
      </c>
      <c r="AJ30" t="s">
        <v>110</v>
      </c>
      <c r="AL30" t="s">
        <v>110</v>
      </c>
      <c r="AM30" t="s">
        <v>110</v>
      </c>
      <c r="AN30" t="s">
        <v>110</v>
      </c>
      <c r="AO30" t="s">
        <v>110</v>
      </c>
      <c r="AP30" t="s">
        <v>110</v>
      </c>
      <c r="AQ30" t="s">
        <v>110</v>
      </c>
      <c r="AR30" t="s">
        <v>110</v>
      </c>
      <c r="AS30" t="s">
        <v>110</v>
      </c>
    </row>
    <row r="31" spans="1:45" x14ac:dyDescent="0.25">
      <c r="A31" s="31"/>
      <c r="B31" s="43" t="s">
        <v>87</v>
      </c>
      <c r="C31" s="42"/>
      <c r="D31" s="42" t="s">
        <v>110</v>
      </c>
      <c r="E31" s="42" t="s">
        <v>110</v>
      </c>
      <c r="F31" s="42" t="s">
        <v>110</v>
      </c>
      <c r="G31" s="42" t="s">
        <v>110</v>
      </c>
      <c r="H31" s="42" t="s">
        <v>110</v>
      </c>
      <c r="I31" s="42" t="s">
        <v>110</v>
      </c>
      <c r="J31" s="42"/>
      <c r="K31" s="42" t="s">
        <v>88</v>
      </c>
      <c r="L31" s="42" t="s">
        <v>110</v>
      </c>
      <c r="M31" s="42" t="s">
        <v>110</v>
      </c>
      <c r="N31" s="42" t="s">
        <v>110</v>
      </c>
      <c r="O31" s="42" t="s">
        <v>110</v>
      </c>
      <c r="P31" s="42" t="s">
        <v>110</v>
      </c>
      <c r="Q31" s="42" t="s">
        <v>110</v>
      </c>
      <c r="R31" s="42" t="s">
        <v>110</v>
      </c>
      <c r="S31" s="42"/>
      <c r="T31" s="42" t="s">
        <v>89</v>
      </c>
      <c r="U31" s="42" t="s">
        <v>110</v>
      </c>
      <c r="V31" s="42" t="s">
        <v>110</v>
      </c>
      <c r="W31" s="42" t="s">
        <v>110</v>
      </c>
      <c r="X31" s="42" t="s">
        <v>110</v>
      </c>
      <c r="Y31" s="42" t="s">
        <v>110</v>
      </c>
      <c r="Z31" s="42" t="s">
        <v>110</v>
      </c>
      <c r="AA31" s="42" t="s">
        <v>110</v>
      </c>
      <c r="AB31" s="42"/>
      <c r="AC31" s="42" t="s">
        <v>90</v>
      </c>
      <c r="AD31" s="42" t="s">
        <v>110</v>
      </c>
      <c r="AE31" s="42" t="s">
        <v>110</v>
      </c>
      <c r="AF31" s="42" t="s">
        <v>110</v>
      </c>
      <c r="AG31" s="42" t="s">
        <v>110</v>
      </c>
      <c r="AH31" s="42" t="s">
        <v>110</v>
      </c>
      <c r="AI31" s="42" t="s">
        <v>110</v>
      </c>
      <c r="AJ31" s="42" t="s">
        <v>110</v>
      </c>
      <c r="AK31" s="42"/>
      <c r="AL31" s="42" t="s">
        <v>91</v>
      </c>
      <c r="AM31" s="42" t="s">
        <v>110</v>
      </c>
      <c r="AN31" s="42" t="s">
        <v>110</v>
      </c>
      <c r="AO31" s="42" t="s">
        <v>110</v>
      </c>
      <c r="AP31" s="42" t="s">
        <v>110</v>
      </c>
      <c r="AQ31" s="42" t="s">
        <v>110</v>
      </c>
      <c r="AR31" s="42" t="s">
        <v>110</v>
      </c>
      <c r="AS31" s="42" t="s">
        <v>110</v>
      </c>
    </row>
    <row r="32" spans="1:45" x14ac:dyDescent="0.25">
      <c r="A32" s="31"/>
      <c r="B32" s="43" t="s">
        <v>68</v>
      </c>
      <c r="C32" s="42"/>
      <c r="D32" s="42" t="s">
        <v>69</v>
      </c>
      <c r="E32" s="42"/>
      <c r="F32" s="42" t="s">
        <v>70</v>
      </c>
      <c r="G32" s="42"/>
      <c r="H32" s="42" t="s">
        <v>71</v>
      </c>
      <c r="I32" s="42" t="s">
        <v>110</v>
      </c>
      <c r="J32" s="42"/>
      <c r="K32" s="42" t="s">
        <v>68</v>
      </c>
      <c r="L32" s="42"/>
      <c r="M32" s="42" t="s">
        <v>69</v>
      </c>
      <c r="N32" s="42"/>
      <c r="O32" s="42" t="s">
        <v>70</v>
      </c>
      <c r="P32" s="42"/>
      <c r="Q32" s="42" t="s">
        <v>71</v>
      </c>
      <c r="R32" s="42"/>
      <c r="S32" s="42"/>
      <c r="T32" s="42" t="s">
        <v>68</v>
      </c>
      <c r="U32" s="42"/>
      <c r="V32" s="42" t="s">
        <v>69</v>
      </c>
      <c r="W32" s="42"/>
      <c r="X32" s="42" t="s">
        <v>70</v>
      </c>
      <c r="Y32" s="42"/>
      <c r="Z32" s="42" t="s">
        <v>71</v>
      </c>
      <c r="AA32" s="42"/>
      <c r="AB32" s="42"/>
      <c r="AC32" s="42" t="s">
        <v>68</v>
      </c>
      <c r="AD32" s="42"/>
      <c r="AE32" s="42" t="s">
        <v>69</v>
      </c>
      <c r="AF32" s="42"/>
      <c r="AG32" s="42" t="s">
        <v>70</v>
      </c>
      <c r="AH32" s="42"/>
      <c r="AI32" s="42" t="s">
        <v>71</v>
      </c>
      <c r="AJ32" s="42"/>
      <c r="AK32" s="42"/>
      <c r="AL32" s="42" t="s">
        <v>68</v>
      </c>
      <c r="AM32" s="42"/>
      <c r="AN32" s="42" t="s">
        <v>69</v>
      </c>
      <c r="AO32" s="42"/>
      <c r="AP32" s="42" t="s">
        <v>70</v>
      </c>
      <c r="AQ32" s="42"/>
      <c r="AR32" s="42" t="s">
        <v>71</v>
      </c>
      <c r="AS32" s="42"/>
    </row>
    <row r="33" spans="1:45" x14ac:dyDescent="0.25">
      <c r="A33" s="31" t="s">
        <v>101</v>
      </c>
      <c r="B33" t="s">
        <v>113</v>
      </c>
      <c r="C33" t="s">
        <v>114</v>
      </c>
      <c r="D33" t="s">
        <v>113</v>
      </c>
      <c r="E33" t="s">
        <v>114</v>
      </c>
      <c r="F33" t="s">
        <v>117</v>
      </c>
      <c r="G33" t="s">
        <v>118</v>
      </c>
      <c r="H33" t="s">
        <v>115</v>
      </c>
      <c r="I33" t="s">
        <v>116</v>
      </c>
      <c r="K33" t="s">
        <v>113</v>
      </c>
      <c r="L33" t="s">
        <v>114</v>
      </c>
      <c r="M33" t="s">
        <v>117</v>
      </c>
      <c r="N33" t="s">
        <v>118</v>
      </c>
      <c r="O33" t="s">
        <v>111</v>
      </c>
      <c r="P33" t="s">
        <v>112</v>
      </c>
      <c r="Q33" t="s">
        <v>111</v>
      </c>
      <c r="R33" t="s">
        <v>112</v>
      </c>
      <c r="T33" t="s">
        <v>113</v>
      </c>
      <c r="U33" t="s">
        <v>114</v>
      </c>
      <c r="V33" t="s">
        <v>113</v>
      </c>
      <c r="W33" t="s">
        <v>114</v>
      </c>
      <c r="X33" t="s">
        <v>117</v>
      </c>
      <c r="Y33" t="s">
        <v>118</v>
      </c>
      <c r="Z33" t="s">
        <v>113</v>
      </c>
      <c r="AA33" t="s">
        <v>114</v>
      </c>
      <c r="AC33" t="s">
        <v>117</v>
      </c>
      <c r="AD33" t="s">
        <v>118</v>
      </c>
      <c r="AE33" t="s">
        <v>117</v>
      </c>
      <c r="AF33" t="s">
        <v>118</v>
      </c>
      <c r="AG33" t="s">
        <v>117</v>
      </c>
      <c r="AH33" t="s">
        <v>118</v>
      </c>
      <c r="AI33" t="s">
        <v>117</v>
      </c>
      <c r="AJ33" t="s">
        <v>118</v>
      </c>
      <c r="AL33" t="s">
        <v>111</v>
      </c>
      <c r="AM33" t="s">
        <v>112</v>
      </c>
      <c r="AN33" t="s">
        <v>113</v>
      </c>
      <c r="AO33" t="s">
        <v>114</v>
      </c>
      <c r="AP33" t="s">
        <v>111</v>
      </c>
      <c r="AQ33" t="s">
        <v>112</v>
      </c>
      <c r="AR33" t="s">
        <v>111</v>
      </c>
      <c r="AS33" t="s">
        <v>112</v>
      </c>
    </row>
    <row r="34" spans="1:45" x14ac:dyDescent="0.25">
      <c r="A34" s="31" t="s">
        <v>102</v>
      </c>
      <c r="B34" t="s">
        <v>117</v>
      </c>
      <c r="C34" t="s">
        <v>118</v>
      </c>
      <c r="D34" t="s">
        <v>111</v>
      </c>
      <c r="E34" t="s">
        <v>112</v>
      </c>
      <c r="F34" t="s">
        <v>117</v>
      </c>
      <c r="G34" t="s">
        <v>118</v>
      </c>
      <c r="H34" t="s">
        <v>119</v>
      </c>
      <c r="I34" t="s">
        <v>120</v>
      </c>
      <c r="K34" t="s">
        <v>113</v>
      </c>
      <c r="L34" t="s">
        <v>114</v>
      </c>
      <c r="M34" t="s">
        <v>113</v>
      </c>
      <c r="N34" t="s">
        <v>114</v>
      </c>
      <c r="O34" t="s">
        <v>111</v>
      </c>
      <c r="P34" t="s">
        <v>112</v>
      </c>
      <c r="Q34" t="s">
        <v>117</v>
      </c>
      <c r="R34" t="s">
        <v>118</v>
      </c>
      <c r="T34" t="s">
        <v>111</v>
      </c>
      <c r="U34" t="s">
        <v>112</v>
      </c>
      <c r="V34" t="s">
        <v>117</v>
      </c>
      <c r="W34" t="s">
        <v>118</v>
      </c>
      <c r="X34" t="s">
        <v>111</v>
      </c>
      <c r="Y34" t="s">
        <v>112</v>
      </c>
      <c r="Z34" t="s">
        <v>117</v>
      </c>
      <c r="AA34" t="s">
        <v>118</v>
      </c>
      <c r="AC34" t="s">
        <v>113</v>
      </c>
      <c r="AD34" t="s">
        <v>114</v>
      </c>
      <c r="AE34" t="s">
        <v>113</v>
      </c>
      <c r="AF34" t="s">
        <v>114</v>
      </c>
      <c r="AG34" t="s">
        <v>117</v>
      </c>
      <c r="AH34" t="s">
        <v>118</v>
      </c>
      <c r="AI34" t="s">
        <v>117</v>
      </c>
      <c r="AJ34" t="s">
        <v>118</v>
      </c>
      <c r="AL34" t="s">
        <v>113</v>
      </c>
      <c r="AM34" t="s">
        <v>114</v>
      </c>
      <c r="AN34" t="s">
        <v>113</v>
      </c>
      <c r="AO34" t="s">
        <v>114</v>
      </c>
      <c r="AP34" t="s">
        <v>113</v>
      </c>
      <c r="AQ34" t="s">
        <v>114</v>
      </c>
      <c r="AR34" t="s">
        <v>113</v>
      </c>
      <c r="AS34" t="s">
        <v>114</v>
      </c>
    </row>
    <row r="35" spans="1:45" x14ac:dyDescent="0.25">
      <c r="A35" s="31" t="s">
        <v>103</v>
      </c>
      <c r="B35" t="s">
        <v>111</v>
      </c>
      <c r="C35" t="s">
        <v>112</v>
      </c>
      <c r="D35" t="s">
        <v>117</v>
      </c>
      <c r="E35" t="s">
        <v>118</v>
      </c>
      <c r="F35" t="s">
        <v>111</v>
      </c>
      <c r="G35" t="s">
        <v>112</v>
      </c>
      <c r="H35" t="s">
        <v>113</v>
      </c>
      <c r="I35" t="s">
        <v>114</v>
      </c>
      <c r="K35" t="s">
        <v>117</v>
      </c>
      <c r="L35" t="s">
        <v>118</v>
      </c>
      <c r="M35" t="s">
        <v>119</v>
      </c>
      <c r="N35" t="s">
        <v>120</v>
      </c>
      <c r="O35" t="s">
        <v>117</v>
      </c>
      <c r="P35" t="s">
        <v>118</v>
      </c>
      <c r="Q35" t="s">
        <v>115</v>
      </c>
      <c r="R35" t="s">
        <v>116</v>
      </c>
      <c r="T35" t="s">
        <v>117</v>
      </c>
      <c r="U35" t="s">
        <v>118</v>
      </c>
      <c r="V35" t="s">
        <v>117</v>
      </c>
      <c r="W35" t="s">
        <v>118</v>
      </c>
      <c r="X35" t="s">
        <v>115</v>
      </c>
      <c r="Y35" t="s">
        <v>116</v>
      </c>
      <c r="Z35" t="s">
        <v>119</v>
      </c>
      <c r="AA35" t="s">
        <v>120</v>
      </c>
      <c r="AC35" t="s">
        <v>117</v>
      </c>
      <c r="AD35" t="s">
        <v>118</v>
      </c>
      <c r="AE35" t="s">
        <v>117</v>
      </c>
      <c r="AF35" t="s">
        <v>118</v>
      </c>
      <c r="AG35" t="s">
        <v>117</v>
      </c>
      <c r="AH35" t="s">
        <v>118</v>
      </c>
      <c r="AI35" t="s">
        <v>117</v>
      </c>
      <c r="AJ35" t="s">
        <v>118</v>
      </c>
      <c r="AL35" t="s">
        <v>111</v>
      </c>
      <c r="AM35" t="s">
        <v>112</v>
      </c>
      <c r="AN35" t="s">
        <v>111</v>
      </c>
      <c r="AO35" t="s">
        <v>112</v>
      </c>
      <c r="AP35" t="s">
        <v>113</v>
      </c>
      <c r="AQ35" t="s">
        <v>114</v>
      </c>
      <c r="AR35" t="s">
        <v>113</v>
      </c>
      <c r="AS35" t="s">
        <v>114</v>
      </c>
    </row>
    <row r="39" spans="1:45" x14ac:dyDescent="0.25">
      <c r="A39" s="195"/>
      <c r="B39" s="195"/>
      <c r="C39" s="195"/>
    </row>
    <row r="42" spans="1:45" x14ac:dyDescent="0.25">
      <c r="A42" s="92" t="s">
        <v>150</v>
      </c>
      <c r="B42" s="92"/>
      <c r="C42" s="92"/>
      <c r="D42" s="92"/>
      <c r="E42" s="92"/>
      <c r="F42" s="92"/>
      <c r="G42" s="92"/>
      <c r="H42" s="92"/>
      <c r="I42" s="92"/>
      <c r="J42" s="21"/>
      <c r="K42" s="91" t="s">
        <v>138</v>
      </c>
      <c r="L42" s="91"/>
      <c r="M42" s="91"/>
      <c r="N42" s="91" t="s">
        <v>127</v>
      </c>
      <c r="O42" s="21"/>
      <c r="P42" s="21"/>
      <c r="Q42" s="21"/>
      <c r="R42" s="21"/>
      <c r="S42" s="21"/>
      <c r="T42" s="21"/>
      <c r="U42" s="21"/>
      <c r="V42" s="21"/>
    </row>
    <row r="43" spans="1:45" x14ac:dyDescent="0.25">
      <c r="A43" s="92"/>
      <c r="B43" s="95" t="s">
        <v>68</v>
      </c>
      <c r="C43" s="92"/>
      <c r="D43" s="95" t="s">
        <v>69</v>
      </c>
      <c r="E43" s="92"/>
      <c r="F43" s="95" t="s">
        <v>70</v>
      </c>
      <c r="G43" s="92"/>
      <c r="H43" s="95" t="s">
        <v>71</v>
      </c>
      <c r="I43" s="92"/>
      <c r="J43" s="21"/>
      <c r="K43" s="91" t="s">
        <v>68</v>
      </c>
      <c r="L43" s="91">
        <v>0.48542761788727307</v>
      </c>
      <c r="M43" s="91"/>
      <c r="N43" s="91">
        <v>0.21263126147323966</v>
      </c>
      <c r="O43" s="21"/>
      <c r="P43" s="21"/>
      <c r="Q43" s="21"/>
      <c r="R43" s="21"/>
      <c r="S43" s="21"/>
      <c r="T43" s="21"/>
      <c r="U43" s="21"/>
      <c r="V43" s="21"/>
    </row>
    <row r="44" spans="1:45" x14ac:dyDescent="0.25">
      <c r="A44" s="92"/>
      <c r="B44" s="92" t="s">
        <v>143</v>
      </c>
      <c r="C44" s="92" t="s">
        <v>144</v>
      </c>
      <c r="D44" s="92" t="s">
        <v>143</v>
      </c>
      <c r="E44" s="92" t="s">
        <v>144</v>
      </c>
      <c r="F44" s="92" t="s">
        <v>143</v>
      </c>
      <c r="G44" s="92" t="s">
        <v>144</v>
      </c>
      <c r="H44" s="92" t="s">
        <v>143</v>
      </c>
      <c r="I44" s="92" t="s">
        <v>144</v>
      </c>
      <c r="J44" s="21"/>
      <c r="K44" s="91" t="s">
        <v>69</v>
      </c>
      <c r="L44" s="91">
        <v>0.62133410208986262</v>
      </c>
      <c r="M44" s="91"/>
      <c r="N44" s="91">
        <v>0.27216221132764262</v>
      </c>
      <c r="O44" s="21"/>
      <c r="P44" s="21"/>
      <c r="Q44" s="21"/>
      <c r="R44" s="21"/>
      <c r="S44" s="21"/>
      <c r="T44" s="21"/>
      <c r="U44" s="21"/>
      <c r="V44" s="21"/>
    </row>
    <row r="45" spans="1:45" x14ac:dyDescent="0.25">
      <c r="A45" s="96" t="s">
        <v>101</v>
      </c>
      <c r="B45" s="93">
        <f>1-(PRODUCT(1-B3,1-K3,1-T3,1-AC3,1-AL3,1-B9,1-K9,1-T9,1-AC9,1-AL9,1-B15,1-K15,1-T15,1-AC15,1-AL15,1-B21,1-K21,1-T21,1-AC21,1-AL21,1-B27,1-K27,1-T27,1-AC27,1-AL27,1-B33,1-K33,1-T33,1-AC33,1-AL33))^(1/30)</f>
        <v>0.61412593494821066</v>
      </c>
      <c r="C45" s="93">
        <f>(PRODUCT(C3*L3*U3*AD3*AM3*C9*L9*U9*AD9*AM9*C15*L15*U15*AD15*AM15*C21*L21*U21*AD21*AM21*C27*L27*U27*AD27*AM27*C33*L33*U33*AD33*AM33))^(1/30)</f>
        <v>0.32834650805158844</v>
      </c>
      <c r="D45" s="93">
        <f>1-(PRODUCT(1-D3,1-M3,1-V3,1-AE3,1-AN3,1-D9,1-M9,1-V9,1-AE9,1-AN9,1-D15,1-M15,1-V15,1-AE15,1-AN15,1-D21,1-M21,1-V21,1-AE21,1-AN21,1-D27,1-M27,1-V27,1-AE27,1-AN27,1-D33,1-M33,1-V33,1-AE33,1-AN33))^(1/30)</f>
        <v>0.64904187084164777</v>
      </c>
      <c r="E45" s="93">
        <f>(PRODUCT(E3*N3*W3*AF3*AO3*E9*N9*W9*AF9*AO9*E15*N15*W15*AF15*AO15*E21*N21*W21*AF21*AO21*E27*N27*W27*AF27*AO27*E33*N33*W33*AF33*AO33))^(1/30)</f>
        <v>0.29624385128636155</v>
      </c>
      <c r="F45" s="93">
        <f>1-(PRODUCT(1-F3,1-O3,1-X3,1-AG3,1-AP3,1-F9,1-O9,1-X9,1-AG9,1-AP9,1-F15,1-O15,1-X15,1-AG15,1-AP15,1-F21,1-O21,1-X21,1-AG21,1-AP21,1-F27,1-O27,1-X27,1-AG27,1-AP27,1-F33,1-O33,1-X33,1-AG33,1-AP33))^(1/30)</f>
        <v>0.6328024113396975</v>
      </c>
      <c r="G45" s="93">
        <f>(PRODUCT(G3*P3*Y3*AH3*AQ3*G9*P9*Y9*AH9*AQ9*G15*P15*Y15*AH15*AQ15*G21*P21*Y21*AH21*AQ21*G27*P27*Y27*AH27*AQ27*G33*P33*Y33*AH33*AQ33))^(1/30)</f>
        <v>0.30819399010032894</v>
      </c>
      <c r="H45" s="93">
        <f>1-(PRODUCT(1-H3,1-Q3,1-Z3,1-AI3,1-AR3,1-H9,1-Q9,1-Z9,1-AI9,1-AR9,1-H15,1-Q15,1-Z15,1-AI15,1-AR15,1-H21,1-Q21,1-Z21,1-AI21,1-AR21,1-H27,1-Q27,1-Z27,1-AI27,1-AR27,1-H33,1-Q33,1-Z33,1-AI33,1-AR33))^(1/30)</f>
        <v>0.60735439850771056</v>
      </c>
      <c r="I45" s="93">
        <f>(PRODUCT(I3*R3*AA3*AJ3*AS3*I9*R9*AA9*AJ9*AS9*I15*R15*AA15*AJ15*AS15*I21*R21*AA21*AJ21*AS21*I27*R27*AA27*AJ27*AS27*I33*R33*AA33*AJ33*AS33))^(1/30)</f>
        <v>0.33386485674848404</v>
      </c>
      <c r="J45" s="21"/>
      <c r="K45" s="91" t="s">
        <v>70</v>
      </c>
      <c r="L45" s="91">
        <v>0.56900304495070431</v>
      </c>
      <c r="M45" s="91"/>
      <c r="N45" s="91">
        <v>0.24923970283470515</v>
      </c>
      <c r="O45" s="21"/>
      <c r="P45" s="21"/>
      <c r="Q45" s="21"/>
      <c r="R45" s="21"/>
      <c r="S45" s="21"/>
      <c r="T45" s="21"/>
      <c r="U45" s="21"/>
      <c r="V45" s="21"/>
    </row>
    <row r="46" spans="1:45" x14ac:dyDescent="0.25">
      <c r="A46" s="96" t="s">
        <v>102</v>
      </c>
      <c r="B46" s="93">
        <f>1-(PRODUCT(1-B4,1-K4,1-T4,1-AC4,1-AL4,1-B10,1-K10,1-T10,1-AC10,1-AL10,1-B16,1-K16,1-T16,1-AC16,1-AL16,1-B22,1-K22,1-T22,1-AC22,1-AL22,1-B28,1-K28,1-T28,1-AC28,1-AL28,1-B34,1-K34,1-T34,1-AC34,1-AL34))^(1/30)</f>
        <v>0.60770817453863302</v>
      </c>
      <c r="C46" s="93">
        <f t="shared" ref="C46:C47" si="0">(PRODUCT(C4*L4*U4*AD4*AM4*C10*L10*U10*AD10*AM10*C16*L16*U16*AD16*AM16*C22*L22*U22*AD22*AM22*C28*L28*U28*AD28*AM28*C34*L34*U34*AD34*AM34))^(1/30)</f>
        <v>0.33711644851321226</v>
      </c>
      <c r="D46" s="93">
        <f t="shared" ref="D46:D47" si="1">1-(PRODUCT(1-D4,1-M4,1-V4,1-AE4,1-AN4,1-D10,1-M10,1-V10,1-AE10,1-AN10,1-D16,1-M16,1-V16,1-AE16,1-AN16,1-D22,1-M22,1-V22,1-AE22,1-AN22,1-D28,1-M28,1-V28,1-AE28,1-AN28,1-D34,1-M34,1-V34,1-AE34,1-AN34))^(1/30)</f>
        <v>0.6516018499441838</v>
      </c>
      <c r="E46" s="93">
        <f t="shared" ref="E46:E47" si="2">(PRODUCT(E4*N4*W4*AF4*AO4*E10*N10*W10*AF10*AO10*E16*N16*W16*AF16*AO16*E22*N22*W22*AF22*AO22*E28*N28*W28*AF28*AO28*E34*N34*W34*AF34*AO34))^(1/30)</f>
        <v>0.29192944453421449</v>
      </c>
      <c r="F46" s="93">
        <f t="shared" ref="F46:F47" si="3">1-(PRODUCT(1-F4,1-O4,1-X4,1-AG4,1-AP4,1-F10,1-O10,1-X10,1-AG10,1-AP10,1-F16,1-O16,1-X16,1-AG16,1-AP16,1-F22,1-O22,1-X22,1-AG22,1-AP22,1-F28,1-O28,1-X28,1-AG28,1-AP28,1-F34,1-O34,1-X34,1-AG34,1-AP34))^(1/30)</f>
        <v>0.65264316409756895</v>
      </c>
      <c r="G46" s="93">
        <f t="shared" ref="G46:G47" si="4">(PRODUCT(G4*P4*Y4*AH4*AQ4*G10*P10*Y10*AH10*AQ10*G16*P16*Y16*AH16*AQ16*G22*P22*Y22*AH22*AQ22*G28*P28*Y28*AH28*AQ28*G34*P34*Y34*AH34*AQ34))^(1/30)</f>
        <v>0.28981225586985782</v>
      </c>
      <c r="H46" s="93">
        <f t="shared" ref="H46:H47" si="5">1-(PRODUCT(1-H4,1-Q4,1-Z4,1-AI4,1-AR4,1-H10,1-Q10,1-Z10,1-AI10,1-AR10,1-H16,1-Q16,1-Z16,1-AI16,1-AR16,1-H22,1-Q22,1-Z22,1-AI22,1-AR22,1-H28,1-Q28,1-Z28,1-AI28,1-AR28,1-H34,1-Q34,1-Z34,1-AI34,1-AR34))^(1/30)</f>
        <v>0.68047070752110494</v>
      </c>
      <c r="I46" s="93">
        <f t="shared" ref="I46:I47" si="6">(PRODUCT(I4*R4*AA4*AJ4*AS4*I10*R10*AA10*AJ10*AS10*I16*R16*AA16*AJ16*AS16*I22*R22*AA22*AJ22*AS22*I28*R28*AA28*AJ28*AS28*I34*R34*AA34*AJ34*AS34))^(1/30)</f>
        <v>0.26228322294365086</v>
      </c>
      <c r="J46" s="21"/>
      <c r="K46" s="91" t="s">
        <v>71</v>
      </c>
      <c r="L46" s="91">
        <v>0.60719031196881712</v>
      </c>
      <c r="M46" s="91"/>
      <c r="N46" s="91">
        <v>0.26596682436441249</v>
      </c>
      <c r="O46" s="21"/>
      <c r="P46" s="21"/>
      <c r="Q46" s="21"/>
      <c r="R46" s="21"/>
      <c r="S46" s="21"/>
      <c r="T46" s="21"/>
      <c r="U46" s="21"/>
      <c r="V46" s="21"/>
    </row>
    <row r="47" spans="1:45" x14ac:dyDescent="0.25">
      <c r="A47" s="96" t="s">
        <v>103</v>
      </c>
      <c r="B47" s="93">
        <f t="shared" ref="B47" si="7">1-(PRODUCT(1-B5,1-K5,1-T5,1-AC5,1-AL5,1-B11,1-K11,1-T11,1-AC11,1-AL11,1-B17,1-K17,1-T17,1-AC17,1-AL17,1-B23,1-K23,1-T23,1-AC23,1-AL23,1-B29,1-K29,1-T29,1-AC29,1-AL29,1-B35,1-K35,1-T35,1-AC35,1-AL35))^(1/30)</f>
        <v>0.66841524587931245</v>
      </c>
      <c r="C47" s="93">
        <f t="shared" si="0"/>
        <v>0.27532221917286603</v>
      </c>
      <c r="D47" s="93">
        <f t="shared" si="1"/>
        <v>0.64914607473320962</v>
      </c>
      <c r="E47" s="93">
        <f t="shared" si="2"/>
        <v>0.293431106488237</v>
      </c>
      <c r="F47" s="93">
        <f t="shared" si="3"/>
        <v>0.65813139412854194</v>
      </c>
      <c r="G47" s="93">
        <f t="shared" si="4"/>
        <v>0.28559151694768103</v>
      </c>
      <c r="H47" s="93">
        <f t="shared" si="5"/>
        <v>0.62197076953272334</v>
      </c>
      <c r="I47" s="93">
        <f t="shared" si="6"/>
        <v>0.32115093685136464</v>
      </c>
      <c r="J47" s="21"/>
      <c r="K47" s="91"/>
      <c r="L47" s="91">
        <v>2.2829550768966573</v>
      </c>
      <c r="M47" s="91"/>
      <c r="N47" s="91"/>
      <c r="O47" s="21"/>
      <c r="P47" s="21"/>
      <c r="Q47" s="21"/>
      <c r="R47" s="21"/>
      <c r="S47" s="21"/>
      <c r="T47" s="21"/>
      <c r="U47" s="21"/>
      <c r="V47" s="21"/>
    </row>
    <row r="48" spans="1:45" x14ac:dyDescent="0.25">
      <c r="A48" s="78"/>
      <c r="B48" s="78"/>
      <c r="C48" s="78"/>
      <c r="D48" s="78"/>
      <c r="E48" s="78"/>
      <c r="F48" s="78"/>
      <c r="G48" s="78"/>
      <c r="H48" s="78"/>
      <c r="I48" s="78"/>
      <c r="J48" s="21"/>
      <c r="K48" s="91" t="s">
        <v>142</v>
      </c>
      <c r="L48" s="91"/>
      <c r="M48" s="91"/>
      <c r="N48" s="91"/>
      <c r="O48" s="21"/>
      <c r="P48" s="21"/>
      <c r="Q48" s="21"/>
      <c r="R48" s="21"/>
      <c r="S48" s="21"/>
      <c r="T48" s="21"/>
      <c r="U48" s="21"/>
      <c r="V48" s="21"/>
    </row>
    <row r="49" spans="1:40" x14ac:dyDescent="0.25">
      <c r="A49" s="98" t="s">
        <v>151</v>
      </c>
      <c r="B49" s="99"/>
      <c r="C49" s="99"/>
      <c r="D49" s="99"/>
      <c r="E49" s="99"/>
      <c r="F49" s="99"/>
      <c r="G49" s="99"/>
      <c r="H49" s="99"/>
      <c r="I49" s="99"/>
      <c r="J49" s="21"/>
      <c r="K49" s="91" t="s">
        <v>68</v>
      </c>
      <c r="L49" s="91">
        <v>0.37396220611703118</v>
      </c>
      <c r="M49" s="91"/>
      <c r="N49" s="91">
        <v>0.25500823315666377</v>
      </c>
      <c r="O49" s="21"/>
      <c r="P49" s="21"/>
      <c r="Q49" s="21"/>
      <c r="R49" s="21"/>
      <c r="S49" s="21"/>
      <c r="T49" s="21"/>
      <c r="U49" s="21"/>
      <c r="V49" s="21"/>
    </row>
    <row r="50" spans="1:40" x14ac:dyDescent="0.25">
      <c r="A50" s="99"/>
      <c r="B50" s="98" t="s">
        <v>68</v>
      </c>
      <c r="C50" s="99"/>
      <c r="D50" s="98" t="s">
        <v>69</v>
      </c>
      <c r="E50" s="99"/>
      <c r="F50" s="98" t="s">
        <v>70</v>
      </c>
      <c r="G50" s="99"/>
      <c r="H50" s="98" t="s">
        <v>71</v>
      </c>
      <c r="I50" s="99"/>
      <c r="J50" s="21"/>
      <c r="K50" s="91" t="s">
        <v>69</v>
      </c>
      <c r="L50" s="91">
        <v>0.3669152372402949</v>
      </c>
      <c r="M50" s="91"/>
      <c r="N50" s="91">
        <v>0.250202840919235</v>
      </c>
      <c r="O50" s="21"/>
      <c r="P50" s="21"/>
      <c r="Q50" s="21"/>
      <c r="R50" s="21"/>
      <c r="S50" s="21"/>
      <c r="T50" s="21"/>
      <c r="U50" s="21"/>
      <c r="V50" s="21"/>
    </row>
    <row r="51" spans="1:40" x14ac:dyDescent="0.25">
      <c r="A51" s="99"/>
      <c r="B51" s="99" t="s">
        <v>143</v>
      </c>
      <c r="C51" s="99" t="s">
        <v>144</v>
      </c>
      <c r="D51" s="99" t="s">
        <v>143</v>
      </c>
      <c r="E51" s="99" t="s">
        <v>144</v>
      </c>
      <c r="F51" s="99" t="s">
        <v>143</v>
      </c>
      <c r="G51" s="99" t="s">
        <v>144</v>
      </c>
      <c r="H51" s="99" t="s">
        <v>143</v>
      </c>
      <c r="I51" s="99" t="s">
        <v>144</v>
      </c>
      <c r="J51" s="21"/>
      <c r="K51" s="91" t="s">
        <v>70</v>
      </c>
      <c r="L51" s="91">
        <v>0.36575010939509356</v>
      </c>
      <c r="M51" s="91"/>
      <c r="N51" s="91">
        <v>0.24940832963347837</v>
      </c>
      <c r="O51" s="21"/>
      <c r="P51" s="21"/>
      <c r="Q51" s="21"/>
      <c r="R51" s="21"/>
      <c r="S51" s="21"/>
      <c r="T51" s="21"/>
      <c r="U51" s="21"/>
      <c r="V51" s="21"/>
    </row>
    <row r="52" spans="1:40" x14ac:dyDescent="0.25">
      <c r="A52" s="100" t="s">
        <v>101</v>
      </c>
      <c r="B52" s="93">
        <f>(B3*K3*T3*AC3*AL3*B9*K9*T9*AC9*AL9*B15*K15*T15*AC15*AL15*B21*K21*T21*AC21*AL21*B27*K27*T27*AC27*AL27*B33*K33*T33*AC33*AL33)^(1/30)</f>
        <v>0.52374933111389399</v>
      </c>
      <c r="C52" s="93">
        <f>1-((1-C3)*(1-L3)*(1-U3)*(1-AD3)*(1-AM3)*(1-C9)*(1-L9)*(1-U9)*(1-AD9)*(1-AM9)*(1-C15)*(1-L15)*(1-U15)*(1-AD15)*(1-AM15)*(1-C21)*(1-L21)*(1-U21)*(1-AD21)*(1-AM21)*(1-C27)*(1-L27)*(1-U27)*(1-AD27)*(1-AM27)*(1-C33)*(1-L33)*(1-U33)*(1-AD33)*(1-AM33))^(1/30)</f>
        <v>0.42167302760720549</v>
      </c>
      <c r="D52" s="93">
        <f>(D3*M3*V3*AE3*AN3*D9*M9*V9*AE9*AN9*D15*M15*V15*AE15*AN15*D21*M21*V21*AE21*AN21*D27*M27*V27*AE27*AN27*D33*M33*V33*AE33*AN33)^(1/30)</f>
        <v>0.59711824346918996</v>
      </c>
      <c r="E52" s="93">
        <f>1-((1-E3)*(1-N3)*(1-W3)*(1-AF3)*(1-AO3)*(1-E9)*(1-N9)*(1-W9)*(1-AF9)*(1-AO9)*(1-E15)*(1-N15)*(1-W15)*(1-AF15)*(1-AO15)*(1-E21)*(1-N21)*(1-W21)*(1-AF21)*(1-AO21)*(1-E27)*(1-N27)*(1-W27)*(1-AF27)*(1-AO27)*(1-E33)*(1-N33)*(1-W33)*(1-AF33)*(1-AO33))^(1/30)</f>
        <v>0.35073214480654846</v>
      </c>
      <c r="F52" s="93">
        <f>(F3*O3*X3*AG3*AP3*F9*O9*X9*AG9*AP9*F15*O15*X15*AG15*AP15*F21*O21*X21*AG21*AP21*F27*O27*X27*AG27*AP27*F33*O33*X33*AG33*AP33)^(1/30)</f>
        <v>0.52600034898427117</v>
      </c>
      <c r="G52" s="93">
        <f>1-((1-G3)*(1-P3)*(1-Y3)*(1-AH3)*(1-AQ3)*(1-G9)*(1-P9)*(1-Y9)*(1-AH9)*(1-AQ9)*(1-G15)*(1-P15)*(1-Y15)*(1-AH15)*(1-AQ15)*(1-G21)*(1-P21)*(1-Y21)*(1-AH21)*(1-AQ21)*(1-G27)*(1-P27)*(1-Y27)*(1-AH27)*(1-AQ27)*(1-G33)*(1-P33)*(1-Y33)*(1-AH33)*(1-AQ33))^(1/30)</f>
        <v>0.41849935407582395</v>
      </c>
      <c r="H52" s="93">
        <f>(H3*Q3*Z3*AI3*AR3*H9*Q9*Z9*AI9*AR9*H15*Q15*Z15*AI15*AR15*H21*Q21*Z21*AI21*AR21*H27*Q27*Z27*AI27*AR27*H33*Q33*Z33*AI33*AR33)^(1/30)</f>
        <v>0.48217161566439376</v>
      </c>
      <c r="I52" s="93">
        <f>1-((1-I3)*(1-R3)*(1-AA3)*(1-AJ3)*(1-AS3)*(1-I9)*(1-R9)*(1-AA9)*(1-AJ9)*(1-AS9)*(1-I15)*(1-R15)*(1-AA15)*(1-AJ15)*(1-AS15)*(1-I21)*(1-R21)*(1-AA21)*(1-AJ21)*(1-AS21)*(1-I27)*(1-R27)*(1-AA27)*(1-AJ27)*(1-AS27)*(1-I33)*(1-R33)*(1-AA33)*(1-AJ33)*(1-AS33))^(1/30)</f>
        <v>0.46043949806352347</v>
      </c>
      <c r="J52" s="21"/>
      <c r="K52" s="91" t="s">
        <v>71</v>
      </c>
      <c r="L52" s="91">
        <v>0.35984355481879471</v>
      </c>
      <c r="M52" s="91"/>
      <c r="N52" s="91">
        <v>0.24538059629062284</v>
      </c>
      <c r="O52" s="21"/>
      <c r="P52" s="21"/>
      <c r="Q52" s="21"/>
      <c r="R52" s="21"/>
      <c r="S52" s="21"/>
      <c r="T52" s="21"/>
      <c r="U52" s="21"/>
      <c r="V52" s="21"/>
    </row>
    <row r="53" spans="1:40" x14ac:dyDescent="0.25">
      <c r="A53" s="100" t="s">
        <v>102</v>
      </c>
      <c r="B53" s="93">
        <f>(B4*K4*T4*AC4*AL4*B10*K10*T10*AC10*AL10*B16*K16*T16*AC16*AL16*B22*K22*T22*AC22*AL22*B28*K28*T28*AC28*AL28*B34*K34*T34*AC34*AL34)^(1/30)</f>
        <v>0.52974999392675926</v>
      </c>
      <c r="C53" s="93">
        <f>1-((1-C4)*(1-L4)*(1-U4)*(1-AD4)*(1-AM4)*(1-C10)*(1-L10)*(1-U10)*(1-AD10)*(1-AM10)*(1-C16)*(1-L16)*(1-U16)*(1-AD16)*(1-AM16)*(1-C22)*(1-L22)*(1-U22)*(1-AD22)*(1-AM22)*(1-C28)*(1-L28)*(1-U28)*(1-AD28)*(1-AM28)*(1-C34)*(1-L34)*(1-U34)*(1-AD34)*(1-AM34))^(1/30)</f>
        <v>0.41577021441187001</v>
      </c>
      <c r="D53" s="93">
        <f t="shared" ref="D53:D54" si="8">(D4*M4*V4*AE4*AN4*D10*M10*V10*AE10*AN10*D16*M16*V16*AE16*AN16*D22*M22*V22*AE22*AN22*D28*M28*V28*AE28*AN28*D34*M34*V34*AE34*AN34)^(1/30)</f>
        <v>0.56020771883848564</v>
      </c>
      <c r="E53" s="93">
        <f t="shared" ref="E53:E54" si="9">1-((1-E4)*(1-N4)*(1-W4)*(1-AF4)*(1-AO4)*(1-E10)*(1-N10)*(1-W10)*(1-AF10)*(1-AO10)*(1-E16)*(1-N16)*(1-W16)*(1-AF16)*(1-AO16)*(1-E22)*(1-N22)*(1-W22)*(1-AF22)*(1-AO22)*(1-E28)*(1-N28)*(1-W28)*(1-AF28)*(1-AO28)*(1-E34)*(1-N34)*(1-W34)*(1-AF34)*(1-AO34))^(1/30)</f>
        <v>0.38466281209952835</v>
      </c>
      <c r="F53" s="93">
        <f t="shared" ref="F53:F54" si="10">(F4*O4*X4*AG4*AP4*F10*O10*X10*AG10*AP10*F16*O16*X16*AG16*AP16*F22*O22*X22*AG22*AP22*F28*O28*X28*AG28*AP28*F34*O34*X34*AG34*AP34)^(1/30)</f>
        <v>0.55282284160089856</v>
      </c>
      <c r="G53" s="93">
        <f t="shared" ref="G53:G54" si="11">1-((1-G4)*(1-P4)*(1-Y4)*(1-AH4)*(1-AQ4)*(1-G10)*(1-P10)*(1-Y10)*(1-AH10)*(1-AQ10)*(1-G16)*(1-P16)*(1-Y16)*(1-AH16)*(1-AQ16)*(1-G22)*(1-P22)*(1-Y22)*(1-AH22)*(1-AQ22)*(1-G28)*(1-P28)*(1-Y28)*(1-AH28)*(1-AQ28)*(1-G34)*(1-P34)*(1-Y34)*(1-AH34)*(1-AQ34))^(1/30)</f>
        <v>0.39127167307535715</v>
      </c>
      <c r="H53" s="93">
        <f>(H4*Q4*Z4*AI4*AR4*H10*Q10*Z10*AI10*AR10*H16*Q16*Z16*AI16*AR16*H22*Q22*Z22*AI22*AR22*H28*Q28*Z28*AI28*AR28*H34*Q34*Z34*AI34*AR34)^(1/30)</f>
        <v>0.58866262127085156</v>
      </c>
      <c r="I53" s="93">
        <f t="shared" ref="I53:I54" si="12">1-((1-I4)*(1-R4)*(1-AA4)*(1-AJ4)*(1-AS4)*(1-I10)*(1-R10)*(1-AA10)*(1-AJ10)*(1-AS10)*(1-I16)*(1-R16)*(1-AA16)*(1-AJ16)*(1-AS16)*(1-I22)*(1-R22)*(1-AA22)*(1-AJ22)*(1-AS22)*(1-I28)*(1-R28)*(1-AA28)*(1-AJ28)*(1-AS28)*(1-I34)*(1-R34)*(1-AA34)*(1-AJ34)*(1-AS34))^(1/30)</f>
        <v>0.35645184117020745</v>
      </c>
      <c r="J53" s="21"/>
      <c r="K53" s="91"/>
      <c r="L53" s="91">
        <v>1.4664711075712145</v>
      </c>
      <c r="M53" s="91"/>
      <c r="N53" s="91"/>
      <c r="O53" s="21"/>
      <c r="P53" s="21"/>
      <c r="Q53" s="21"/>
      <c r="R53" s="21"/>
      <c r="S53" s="21"/>
      <c r="T53" s="21"/>
      <c r="U53" s="21"/>
      <c r="V53" s="21"/>
    </row>
    <row r="54" spans="1:40" x14ac:dyDescent="0.25">
      <c r="A54" s="100" t="s">
        <v>103</v>
      </c>
      <c r="B54" s="93">
        <f t="shared" ref="B54" si="13">(B5*K5*T5*AC5*AL5*B11*K11*T11*AC11*AL11*B17*K17*T17*AC17*AL17*B23*K23*T23*AC23*AL23*B29*K29*T29*AC29*AL29*B35*K35*T35*AC35*AL35)^(1/30)</f>
        <v>0.58479699848704148</v>
      </c>
      <c r="C54" s="93">
        <f>1-((1-C5)*(1-L5)*(1-U5)*(1-AD5)*(1-AM5)*(1-C11)*(1-L11)*(1-U11)*(1-AD11)*(1-AM11)*(1-C17)*(1-L17)*(1-U17)*(1-AD17)*(1-AM17)*(1-C23)*(1-L23)*(1-U23)*(1-AD23)*(1-AM23)*(1-C29)*(1-L29)*(1-U29)*(1-AD29)*(1-AM29)*(1-C35)*(1-L35)*(1-U35)*(1-AD35)*(1-AM35))^(1/30)</f>
        <v>0.36052537443263655</v>
      </c>
      <c r="D54" s="93">
        <f t="shared" si="8"/>
        <v>0.55267949134783712</v>
      </c>
      <c r="E54" s="93">
        <f t="shared" si="9"/>
        <v>0.39220502989129724</v>
      </c>
      <c r="F54" s="93">
        <f t="shared" si="10"/>
        <v>0.57570650346230112</v>
      </c>
      <c r="G54" s="93">
        <f t="shared" si="11"/>
        <v>0.3697375377932075</v>
      </c>
      <c r="H54" s="93">
        <f t="shared" ref="H54" si="14">(H5*Q5*Z5*AI5*AR5*H11*Q11*Z11*AI11*AR11*H17*Q17*Z17*AI17*AR17*H23*Q23*Z23*AI23*AR23*H29*Q29*Z29*AI29*AR29*H35*Q35*Z35*AI35*AR35)^(1/30)</f>
        <v>0.53325174522087415</v>
      </c>
      <c r="I54" s="93">
        <f t="shared" si="12"/>
        <v>0.41204859768253765</v>
      </c>
      <c r="J54" s="21"/>
      <c r="K54" s="91" t="s">
        <v>145</v>
      </c>
      <c r="L54" s="91"/>
      <c r="M54" s="91"/>
      <c r="N54" s="91"/>
      <c r="O54" s="21"/>
      <c r="P54" s="21"/>
      <c r="Q54" s="21"/>
      <c r="R54" s="21"/>
      <c r="S54" s="21"/>
      <c r="T54" s="21"/>
      <c r="U54" s="21"/>
      <c r="V54" s="21"/>
    </row>
    <row r="55" spans="1:40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91" t="s">
        <v>68</v>
      </c>
      <c r="L55" s="91">
        <v>0.84392360034841807</v>
      </c>
      <c r="M55" s="91"/>
      <c r="N55" s="91">
        <v>0.24785929518777675</v>
      </c>
      <c r="O55" s="21"/>
      <c r="P55" s="21"/>
      <c r="Q55" s="21"/>
      <c r="R55" s="21"/>
      <c r="S55" s="21"/>
      <c r="T55" s="21"/>
      <c r="U55" s="21"/>
      <c r="V55" s="21"/>
    </row>
    <row r="56" spans="1:40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91" t="s">
        <v>69</v>
      </c>
      <c r="L56" s="91">
        <v>0.86085764492951522</v>
      </c>
      <c r="M56" s="91"/>
      <c r="N56" s="91">
        <v>0.25283280268634206</v>
      </c>
      <c r="O56" s="21"/>
      <c r="P56" s="21"/>
      <c r="Q56" s="21"/>
      <c r="R56" s="21"/>
      <c r="S56" s="21"/>
      <c r="T56" s="21"/>
      <c r="U56" s="21"/>
      <c r="V56" s="21"/>
    </row>
    <row r="57" spans="1:40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91" t="s">
        <v>70</v>
      </c>
      <c r="L57" s="91">
        <v>0.84886058699834399</v>
      </c>
      <c r="M57" s="91"/>
      <c r="N57" s="91">
        <v>0.2493092819293454</v>
      </c>
      <c r="O57" s="21"/>
      <c r="P57" s="21"/>
      <c r="Q57" s="21"/>
      <c r="R57" s="21"/>
      <c r="S57" s="21"/>
      <c r="T57" s="21"/>
      <c r="U57" s="21"/>
      <c r="V57" s="21"/>
    </row>
    <row r="58" spans="1:40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91" t="s">
        <v>71</v>
      </c>
      <c r="L58" s="91">
        <v>0.85120768006122294</v>
      </c>
      <c r="M58" s="91"/>
      <c r="N58" s="91">
        <v>0.24999862019653585</v>
      </c>
      <c r="O58" s="21"/>
      <c r="P58" s="21"/>
      <c r="Q58" s="21"/>
      <c r="R58" s="21"/>
      <c r="S58" s="21"/>
      <c r="T58" s="21"/>
      <c r="U58" s="21"/>
      <c r="V58" s="21"/>
    </row>
    <row r="59" spans="1:40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91"/>
      <c r="L59" s="91">
        <v>3.4048495123375</v>
      </c>
      <c r="M59" s="91"/>
      <c r="N59" s="91"/>
      <c r="O59" s="21"/>
      <c r="P59" s="21"/>
      <c r="Q59" s="21"/>
      <c r="R59" s="21"/>
      <c r="S59" s="21"/>
      <c r="T59" s="21"/>
      <c r="U59" s="21"/>
      <c r="V59" s="21"/>
    </row>
    <row r="60" spans="1:40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</row>
    <row r="61" spans="1:40" x14ac:dyDescent="0.25">
      <c r="A61" s="103" t="s">
        <v>176</v>
      </c>
      <c r="B61" s="21"/>
      <c r="C61" s="21"/>
      <c r="D61" s="21"/>
      <c r="E61" s="39" t="s">
        <v>177</v>
      </c>
      <c r="F61" s="21"/>
      <c r="G61" s="21"/>
      <c r="H61" s="21"/>
      <c r="I61" s="21"/>
      <c r="J61" s="112" t="s">
        <v>178</v>
      </c>
      <c r="V61" s="50" t="s">
        <v>153</v>
      </c>
      <c r="AI61" s="145" t="s">
        <v>160</v>
      </c>
      <c r="AJ61" s="146"/>
      <c r="AK61" s="146"/>
      <c r="AL61" s="146"/>
      <c r="AM61" s="146"/>
      <c r="AN61" s="147"/>
    </row>
    <row r="62" spans="1:40" x14ac:dyDescent="0.25">
      <c r="A62" s="101" t="s">
        <v>179</v>
      </c>
      <c r="B62" s="101"/>
      <c r="C62" s="101"/>
      <c r="D62" s="101"/>
      <c r="E62" s="196" t="s">
        <v>180</v>
      </c>
      <c r="F62" s="197"/>
      <c r="G62" s="99"/>
      <c r="H62" s="99"/>
      <c r="I62" s="44"/>
      <c r="K62" s="44"/>
      <c r="L62" s="44"/>
      <c r="M62" s="44"/>
      <c r="N62" s="21"/>
      <c r="O62" s="21"/>
      <c r="P62" s="21"/>
      <c r="Q62" s="21"/>
      <c r="R62" s="21"/>
      <c r="S62" s="21"/>
      <c r="T62" s="21"/>
      <c r="U62" s="21"/>
      <c r="V62" s="21"/>
      <c r="AI62" s="148"/>
      <c r="AJ62" s="54"/>
      <c r="AK62" s="54"/>
      <c r="AL62" s="54"/>
      <c r="AM62" s="54"/>
      <c r="AN62" s="149"/>
    </row>
    <row r="63" spans="1:40" x14ac:dyDescent="0.25">
      <c r="A63" s="101"/>
      <c r="B63" s="102"/>
      <c r="C63" s="101"/>
      <c r="D63" s="102"/>
      <c r="E63" s="99"/>
      <c r="F63" s="98"/>
      <c r="G63" s="99"/>
      <c r="H63" s="98"/>
      <c r="I63" s="44"/>
      <c r="J63" s="123" t="s">
        <v>179</v>
      </c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21"/>
      <c r="V63" s="165" t="s">
        <v>154</v>
      </c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I63" s="150" t="s">
        <v>161</v>
      </c>
      <c r="AJ63" s="151" t="s">
        <v>162</v>
      </c>
      <c r="AK63" s="151" t="s">
        <v>163</v>
      </c>
      <c r="AL63" s="151" t="s">
        <v>164</v>
      </c>
      <c r="AM63" s="151" t="s">
        <v>165</v>
      </c>
      <c r="AN63" s="152" t="s">
        <v>166</v>
      </c>
    </row>
    <row r="64" spans="1:40" x14ac:dyDescent="0.25">
      <c r="A64" s="101"/>
      <c r="B64" s="101" t="s">
        <v>143</v>
      </c>
      <c r="C64" s="101" t="s">
        <v>144</v>
      </c>
      <c r="D64" s="101" t="s">
        <v>146</v>
      </c>
      <c r="E64" s="99"/>
      <c r="F64" s="99" t="s">
        <v>143</v>
      </c>
      <c r="G64" s="99" t="s">
        <v>144</v>
      </c>
      <c r="H64" s="105" t="s">
        <v>146</v>
      </c>
      <c r="I64" s="44"/>
      <c r="J64" s="113" t="s">
        <v>152</v>
      </c>
      <c r="K64" s="92">
        <v>0.1</v>
      </c>
      <c r="L64" s="92">
        <v>0.2</v>
      </c>
      <c r="M64" s="92">
        <v>0.3</v>
      </c>
      <c r="N64" s="92">
        <v>0.4</v>
      </c>
      <c r="O64" s="92">
        <v>0.5</v>
      </c>
      <c r="P64" s="92">
        <v>0.6</v>
      </c>
      <c r="Q64" s="92">
        <v>0.7</v>
      </c>
      <c r="R64" s="92">
        <v>0.8</v>
      </c>
      <c r="S64" s="92">
        <v>0.9</v>
      </c>
      <c r="T64" s="92">
        <v>1</v>
      </c>
      <c r="U64" s="46"/>
      <c r="V64" s="167" t="s">
        <v>152</v>
      </c>
      <c r="W64" s="168">
        <v>0.1</v>
      </c>
      <c r="X64" s="168">
        <v>0.2</v>
      </c>
      <c r="Y64" s="168">
        <v>0.3</v>
      </c>
      <c r="Z64" s="168">
        <v>0.4</v>
      </c>
      <c r="AA64" s="168">
        <v>0.5</v>
      </c>
      <c r="AB64" s="168">
        <v>0.6</v>
      </c>
      <c r="AC64" s="168">
        <v>0.7</v>
      </c>
      <c r="AD64" s="168">
        <v>0.8</v>
      </c>
      <c r="AE64" s="168">
        <v>0.9</v>
      </c>
      <c r="AF64" s="168">
        <v>1</v>
      </c>
      <c r="AI64" s="55" t="s">
        <v>167</v>
      </c>
      <c r="AJ64" s="56">
        <v>0.1</v>
      </c>
      <c r="AK64" s="116">
        <v>9.2605803450328011E-2</v>
      </c>
      <c r="AL64" s="116">
        <v>9.6091165688930585E-2</v>
      </c>
      <c r="AM64" s="116">
        <v>0.10382821098248024</v>
      </c>
      <c r="AN64" s="51" t="s">
        <v>168</v>
      </c>
    </row>
    <row r="65" spans="1:40" x14ac:dyDescent="0.25">
      <c r="A65" s="101" t="s">
        <v>101</v>
      </c>
      <c r="B65" s="82">
        <f>1-((1-B45)^$N$43*(1-D45)^$N$44*(1-F45)^$N$45*(1-H45)^$N$46)</f>
        <v>0.62685767900278955</v>
      </c>
      <c r="C65" s="82">
        <f>(C45^$N$43)*(E45^$N$44)*(G45^$N$45)*(I45^$N$46)</f>
        <v>0.31567512904242045</v>
      </c>
      <c r="D65" s="93">
        <f>MAX(SQRT((B45-$B$65)^2+(C45-$C$65)^2),SQRT((D45-$B$65)^2+(E45-$C$65)^2),SQRT((F45-$B$65)^2+(G45-$C$65)^2),SQRT((H45-$B$65)^2+(I45-$C$65)^2))</f>
        <v>2.9490895591290093E-2</v>
      </c>
      <c r="E65" s="99" t="s">
        <v>101</v>
      </c>
      <c r="F65" s="93">
        <f>(B52^$N$43)*(D52^$N$44)*(F52^$N$45)*(H52^$N$46)</f>
        <v>0.53153240503040022</v>
      </c>
      <c r="G65" s="93">
        <f>1-((1-C52)^$N$43*(1-E52)^$N$44*(1-G52)^$N$45*(1-I52)^$N$46)</f>
        <v>0.41328438565469316</v>
      </c>
      <c r="H65" s="106">
        <f>MAX(SQRT((B52-$F$65)^2+(C52-$G$65)^2),SQRT((D52-$F$65)^2+(E52-$G$65)^2),SQRT((F52-$F$65)^2+(G52-$G$65)^2),SQRT((H52-$F$65)^2+(I52-$G$65)^2))</f>
        <v>9.0632692991234304E-2</v>
      </c>
      <c r="I65" s="44"/>
      <c r="J65" s="113" t="s">
        <v>101</v>
      </c>
      <c r="K65" s="94">
        <f t="shared" ref="K65:L67" si="15">($B65-$C65+SQRT(2)*$D65*(2*K$64-1))/3</f>
        <v>9.2605803450327998E-2</v>
      </c>
      <c r="L65" s="94">
        <f t="shared" si="15"/>
        <v>9.5386231751110093E-2</v>
      </c>
      <c r="M65" s="94">
        <f t="shared" ref="M65:T67" si="16">($B65-$C65+SQRT(2)*$D65*(2*M$64-1))/3</f>
        <v>9.8166660051892174E-2</v>
      </c>
      <c r="N65" s="94">
        <f t="shared" si="16"/>
        <v>0.10094708835267428</v>
      </c>
      <c r="O65" s="94">
        <f t="shared" si="16"/>
        <v>0.10372751665345636</v>
      </c>
      <c r="P65" s="94">
        <f t="shared" si="16"/>
        <v>0.10650794495423845</v>
      </c>
      <c r="Q65" s="94">
        <f t="shared" si="16"/>
        <v>0.10928837325502055</v>
      </c>
      <c r="R65" s="94">
        <f t="shared" si="16"/>
        <v>0.11206880155580264</v>
      </c>
      <c r="S65" s="94">
        <f t="shared" si="16"/>
        <v>0.11484922985658473</v>
      </c>
      <c r="T65" s="94">
        <f t="shared" si="16"/>
        <v>0.11762965815736681</v>
      </c>
      <c r="U65" s="45"/>
      <c r="V65" s="167" t="s">
        <v>101</v>
      </c>
      <c r="W65" s="169">
        <f>($F65-$G65+SQRT(2)*$H65*(2*W$64-1))/3</f>
        <v>5.2362774925422129E-3</v>
      </c>
      <c r="X65" s="169">
        <f t="shared" ref="X65:AF67" si="17">($F65-$G65+SQRT(2)*$H65*(2*X$64-1))/3</f>
        <v>1.3781209734048916E-2</v>
      </c>
      <c r="Y65" s="169">
        <f t="shared" si="17"/>
        <v>2.2326141975555616E-2</v>
      </c>
      <c r="Z65" s="169">
        <f t="shared" si="17"/>
        <v>3.0871074217062321E-2</v>
      </c>
      <c r="AA65" s="169">
        <f t="shared" si="17"/>
        <v>3.941600645856902E-2</v>
      </c>
      <c r="AB65" s="169">
        <f t="shared" si="17"/>
        <v>4.7960938700075721E-2</v>
      </c>
      <c r="AC65" s="169">
        <f t="shared" si="17"/>
        <v>5.6505870941582416E-2</v>
      </c>
      <c r="AD65" s="169">
        <f t="shared" si="17"/>
        <v>6.5050803183089131E-2</v>
      </c>
      <c r="AE65" s="169">
        <f t="shared" si="17"/>
        <v>7.3595735424595826E-2</v>
      </c>
      <c r="AF65" s="169">
        <f t="shared" si="17"/>
        <v>8.2140667666102521E-2</v>
      </c>
      <c r="AI65" s="57" t="str">
        <f t="shared" ref="AI65:AI73" si="18">"ME"</f>
        <v>ME</v>
      </c>
      <c r="AJ65" s="153">
        <v>0.2</v>
      </c>
      <c r="AK65" s="154">
        <v>9.5386231751110093E-2</v>
      </c>
      <c r="AL65" s="154">
        <v>0.10199066185374901</v>
      </c>
      <c r="AM65" s="154">
        <v>0.10738315895892295</v>
      </c>
      <c r="AN65" s="52" t="s">
        <v>168</v>
      </c>
    </row>
    <row r="66" spans="1:40" x14ac:dyDescent="0.25">
      <c r="A66" s="101" t="s">
        <v>102</v>
      </c>
      <c r="B66" s="93">
        <f>1-((1-B46)^$N$43*(1-D46)^$N$44*(1-F46)^$N$45*(1-H46)^$N$46)</f>
        <v>0.65108602875794175</v>
      </c>
      <c r="C66" s="93">
        <f>(C46^$N$43)*(E46^$N$44)*(G46^$N$45)*(I46^$N$46)</f>
        <v>0.29201857771332879</v>
      </c>
      <c r="D66" s="93">
        <f>MAX(SQRT((B46-$B$66)^2+(C46-$C$66)^2),SQRT((D46-$B$66)^2+(E46-$C$66)^2),SQRT((F46-$B$66)^2+(G46-$C$66)^2),SQRT((H46-$B$66)^2+(I46-$C$66)^2))</f>
        <v>6.2573606155907166E-2</v>
      </c>
      <c r="E66" s="99" t="s">
        <v>102</v>
      </c>
      <c r="F66" s="93">
        <f t="shared" ref="F66:F67" si="19">(B53^$N$43)*(D53^$N$44)*(F53^$N$45)*(H53^$N$46)</f>
        <v>0.55907916870379981</v>
      </c>
      <c r="G66" s="93">
        <f t="shared" ref="G66" si="20">1-((1-C53)^$N$43*(1-E53)^$N$44*(1-G53)^$N$45*(1-I53)^$N$46)</f>
        <v>0.38576910229809047</v>
      </c>
      <c r="H66" s="106">
        <f>MAX(SQRT((B53-$F$66)^2+(C53-$G$66)^2),SQRT((D53-$F$66)^2+(E53-$G$66)^2),SQRT((F53-$F$66)^2+(G53-$G$66)^2),SQRT((H53-$F$66)^2+(I53-$G$66)^2))</f>
        <v>4.1955538623234971E-2</v>
      </c>
      <c r="I66" s="44"/>
      <c r="J66" s="113" t="s">
        <v>102</v>
      </c>
      <c r="K66" s="93">
        <f t="shared" si="15"/>
        <v>9.6091165688930572E-2</v>
      </c>
      <c r="L66" s="93">
        <f t="shared" si="15"/>
        <v>0.10199066185374901</v>
      </c>
      <c r="M66" s="93">
        <f t="shared" si="16"/>
        <v>0.10789015801856745</v>
      </c>
      <c r="N66" s="93">
        <f t="shared" si="16"/>
        <v>0.11378965418338588</v>
      </c>
      <c r="O66" s="93">
        <f t="shared" si="16"/>
        <v>0.11968915034820432</v>
      </c>
      <c r="P66" s="93">
        <f t="shared" si="16"/>
        <v>0.12558864651302276</v>
      </c>
      <c r="Q66" s="93">
        <f t="shared" si="16"/>
        <v>0.13148814267784117</v>
      </c>
      <c r="R66" s="93">
        <f t="shared" si="16"/>
        <v>0.13738763884265962</v>
      </c>
      <c r="S66" s="93">
        <f t="shared" si="16"/>
        <v>0.14328713500747806</v>
      </c>
      <c r="T66" s="93">
        <f t="shared" si="16"/>
        <v>0.1491866311722965</v>
      </c>
      <c r="U66" s="45"/>
      <c r="V66" s="167" t="s">
        <v>102</v>
      </c>
      <c r="W66" s="169">
        <f>($F66-$G66+SQRT(2)*$H66*(2*W$64-1))/3</f>
        <v>4.194759767186388E-2</v>
      </c>
      <c r="X66" s="169">
        <f t="shared" si="17"/>
        <v>4.5903203787707021E-2</v>
      </c>
      <c r="Y66" s="169">
        <f t="shared" si="17"/>
        <v>4.9858809903550162E-2</v>
      </c>
      <c r="Z66" s="169">
        <f t="shared" si="17"/>
        <v>5.3814416019393303E-2</v>
      </c>
      <c r="AA66" s="169">
        <f t="shared" si="17"/>
        <v>5.7770022135236444E-2</v>
      </c>
      <c r="AB66" s="169">
        <f t="shared" si="17"/>
        <v>6.1725628251079585E-2</v>
      </c>
      <c r="AC66" s="169">
        <f t="shared" si="17"/>
        <v>6.5681234366922733E-2</v>
      </c>
      <c r="AD66" s="169">
        <f t="shared" si="17"/>
        <v>6.9636840482765874E-2</v>
      </c>
      <c r="AE66" s="169">
        <f t="shared" si="17"/>
        <v>7.3592446598609015E-2</v>
      </c>
      <c r="AF66" s="169">
        <f t="shared" si="17"/>
        <v>7.7548052714452156E-2</v>
      </c>
      <c r="AI66" s="57" t="str">
        <f t="shared" si="18"/>
        <v>ME</v>
      </c>
      <c r="AJ66" s="153">
        <v>0.3</v>
      </c>
      <c r="AK66" s="154">
        <v>9.8166660051892188E-2</v>
      </c>
      <c r="AL66" s="154">
        <v>0.10789015801856744</v>
      </c>
      <c r="AM66" s="154">
        <v>0.11093810693536565</v>
      </c>
      <c r="AN66" s="52" t="s">
        <v>168</v>
      </c>
    </row>
    <row r="67" spans="1:40" x14ac:dyDescent="0.25">
      <c r="A67" s="101" t="s">
        <v>103</v>
      </c>
      <c r="B67" s="93">
        <f>1-((1-B47)^$N$43*(1-D47)^$N$44*(1-F47)^$N$45*(1-H47)^$N$46)</f>
        <v>0.64866697722235334</v>
      </c>
      <c r="C67" s="93">
        <f t="shared" ref="C67" si="21">(C47^$N$43)*(E47^$N$44)*(G47^$N$45)*(I47^$N$46)</f>
        <v>0.29452296855760018</v>
      </c>
      <c r="D67" s="93">
        <f>MAX(SQRT((B47-$B$67)^2+(C47-$C$67)^2),SQRT((D47-$B$67)^2+(E47-$C$67)^2),SQRT((F47-$B$67)^2+(G47-$C$67)^2),SQRT((H47-$B$67)^2+(I47-$C$67)^2))</f>
        <v>3.7705917313620482E-2</v>
      </c>
      <c r="E67" s="99" t="s">
        <v>103</v>
      </c>
      <c r="F67" s="93">
        <f t="shared" si="19"/>
        <v>0.55972490920999474</v>
      </c>
      <c r="G67" s="93">
        <f>1-((1-C54)^$N$43*(1-E54)^$N$44*(1-G54)^$N$45*(1-I54)^$N$46)</f>
        <v>0.38546860076006506</v>
      </c>
      <c r="H67" s="106">
        <f>MAX(SQRT((B54-$F$67)^2+(C54-$G$67)^2),SQRT((D54-$F$67)^2+(E54-$G$67)^2),SQRT((F54-$F$67)^2+(G54-$G$67)^2),SQRT((H54-$F$67)^2+(I54-$G$67)^2))</f>
        <v>3.7514325903493503E-2</v>
      </c>
      <c r="I67" s="44"/>
      <c r="J67" s="113" t="s">
        <v>103</v>
      </c>
      <c r="K67" s="93">
        <f t="shared" si="15"/>
        <v>0.10382821098248023</v>
      </c>
      <c r="L67" s="93">
        <f t="shared" si="15"/>
        <v>0.10738315895892293</v>
      </c>
      <c r="M67" s="93">
        <f t="shared" si="16"/>
        <v>0.11093810693536564</v>
      </c>
      <c r="N67" s="93">
        <f t="shared" si="16"/>
        <v>0.11449305491180835</v>
      </c>
      <c r="O67" s="93">
        <f t="shared" si="16"/>
        <v>0.11804800288825106</v>
      </c>
      <c r="P67" s="93">
        <f t="shared" si="16"/>
        <v>0.12160295086469375</v>
      </c>
      <c r="Q67" s="93">
        <f t="shared" si="16"/>
        <v>0.12515789884113646</v>
      </c>
      <c r="R67" s="93">
        <f t="shared" si="16"/>
        <v>0.12871284681757916</v>
      </c>
      <c r="S67" s="93">
        <f t="shared" si="16"/>
        <v>0.13226779479402187</v>
      </c>
      <c r="T67" s="93">
        <f t="shared" si="16"/>
        <v>0.13582274277046458</v>
      </c>
      <c r="U67" s="44"/>
      <c r="V67" s="167" t="s">
        <v>103</v>
      </c>
      <c r="W67" s="169">
        <f>($F67-$G67+SQRT(2)*$H67*(2*W$64-1))/3</f>
        <v>4.3937897889708609E-2</v>
      </c>
      <c r="X67" s="169">
        <f t="shared" si="17"/>
        <v>4.7474782454775599E-2</v>
      </c>
      <c r="Y67" s="169">
        <f t="shared" si="17"/>
        <v>5.1011667019842583E-2</v>
      </c>
      <c r="Z67" s="169">
        <f t="shared" si="17"/>
        <v>5.4548551584909573E-2</v>
      </c>
      <c r="AA67" s="169">
        <f t="shared" si="17"/>
        <v>5.8085436149976556E-2</v>
      </c>
      <c r="AB67" s="169">
        <f t="shared" si="17"/>
        <v>6.162232071504354E-2</v>
      </c>
      <c r="AC67" s="169">
        <f t="shared" si="17"/>
        <v>6.515920528011053E-2</v>
      </c>
      <c r="AD67" s="169">
        <f t="shared" si="17"/>
        <v>6.8696089845177527E-2</v>
      </c>
      <c r="AE67" s="169">
        <f t="shared" si="17"/>
        <v>7.223297441024451E-2</v>
      </c>
      <c r="AF67" s="169">
        <f t="shared" si="17"/>
        <v>7.5769858975311508E-2</v>
      </c>
      <c r="AI67" s="57" t="str">
        <f t="shared" si="18"/>
        <v>ME</v>
      </c>
      <c r="AJ67" s="153">
        <v>0.4</v>
      </c>
      <c r="AK67" s="154">
        <v>0.10094708835267428</v>
      </c>
      <c r="AL67" s="154">
        <v>0.11378965418338588</v>
      </c>
      <c r="AM67" s="154">
        <v>0.11449305491180836</v>
      </c>
      <c r="AN67" s="52" t="s">
        <v>168</v>
      </c>
    </row>
    <row r="68" spans="1:40" x14ac:dyDescent="0.25">
      <c r="A68" s="101"/>
      <c r="B68" s="93"/>
      <c r="C68" s="93"/>
      <c r="D68" s="93"/>
      <c r="E68" s="99"/>
      <c r="F68" s="93"/>
      <c r="G68" s="93"/>
      <c r="H68" s="106"/>
      <c r="I68" s="44"/>
      <c r="J68" s="92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44"/>
      <c r="V68" s="97"/>
      <c r="W68" s="169"/>
      <c r="X68" s="169"/>
      <c r="Y68" s="169"/>
      <c r="Z68" s="169"/>
      <c r="AA68" s="169"/>
      <c r="AB68" s="169"/>
      <c r="AC68" s="169"/>
      <c r="AD68" s="169"/>
      <c r="AE68" s="169"/>
      <c r="AF68" s="169"/>
      <c r="AI68" s="57" t="str">
        <f t="shared" si="18"/>
        <v>ME</v>
      </c>
      <c r="AJ68" s="153">
        <v>0.5</v>
      </c>
      <c r="AK68" s="154">
        <v>0.10372751665345636</v>
      </c>
      <c r="AL68" s="154">
        <v>0.11968915034820432</v>
      </c>
      <c r="AM68" s="154">
        <v>0.11804800288825106</v>
      </c>
      <c r="AN68" s="52" t="s">
        <v>169</v>
      </c>
    </row>
    <row r="69" spans="1:40" x14ac:dyDescent="0.25">
      <c r="A69" s="101" t="s">
        <v>181</v>
      </c>
      <c r="B69" s="93"/>
      <c r="C69" s="93"/>
      <c r="D69" s="93"/>
      <c r="E69" s="107" t="s">
        <v>182</v>
      </c>
      <c r="F69" s="108"/>
      <c r="G69" s="93"/>
      <c r="H69" s="106"/>
      <c r="I69" s="44"/>
      <c r="J69" s="123" t="s">
        <v>181</v>
      </c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44"/>
      <c r="V69" s="170" t="s">
        <v>182</v>
      </c>
      <c r="W69" s="169"/>
      <c r="X69" s="169"/>
      <c r="Y69" s="169"/>
      <c r="Z69" s="169"/>
      <c r="AA69" s="169"/>
      <c r="AB69" s="169"/>
      <c r="AC69" s="169"/>
      <c r="AD69" s="169"/>
      <c r="AE69" s="169"/>
      <c r="AF69" s="169"/>
      <c r="AI69" s="57" t="str">
        <f t="shared" si="18"/>
        <v>ME</v>
      </c>
      <c r="AJ69" s="153">
        <v>0.6</v>
      </c>
      <c r="AK69" s="154">
        <v>0.10650794495423846</v>
      </c>
      <c r="AL69" s="154">
        <v>0.12558864651302276</v>
      </c>
      <c r="AM69" s="154">
        <v>0.12160295086469376</v>
      </c>
      <c r="AN69" s="52" t="s">
        <v>169</v>
      </c>
    </row>
    <row r="70" spans="1:40" x14ac:dyDescent="0.25">
      <c r="A70" s="101"/>
      <c r="B70" s="94"/>
      <c r="C70" s="93"/>
      <c r="D70" s="94"/>
      <c r="E70" s="99"/>
      <c r="F70" s="94"/>
      <c r="G70" s="93"/>
      <c r="H70" s="109"/>
      <c r="I70" s="44"/>
      <c r="J70" s="113" t="s">
        <v>152</v>
      </c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44"/>
      <c r="V70" s="167" t="s">
        <v>152</v>
      </c>
      <c r="W70" s="169"/>
      <c r="X70" s="169"/>
      <c r="Y70" s="169"/>
      <c r="Z70" s="169"/>
      <c r="AA70" s="169"/>
      <c r="AB70" s="169"/>
      <c r="AC70" s="169"/>
      <c r="AD70" s="169"/>
      <c r="AE70" s="169"/>
      <c r="AF70" s="169"/>
      <c r="AI70" s="57" t="str">
        <f t="shared" si="18"/>
        <v>ME</v>
      </c>
      <c r="AJ70" s="153">
        <v>0.7</v>
      </c>
      <c r="AK70" s="154">
        <v>0.10928837325502055</v>
      </c>
      <c r="AL70" s="154">
        <v>0.13148814267784117</v>
      </c>
      <c r="AM70" s="154">
        <v>0.12515789884113646</v>
      </c>
      <c r="AN70" s="52" t="s">
        <v>169</v>
      </c>
    </row>
    <row r="71" spans="1:40" x14ac:dyDescent="0.25">
      <c r="A71" s="101"/>
      <c r="B71" s="93" t="s">
        <v>143</v>
      </c>
      <c r="C71" s="93" t="s">
        <v>144</v>
      </c>
      <c r="D71" s="93"/>
      <c r="E71" s="99"/>
      <c r="F71" s="99" t="s">
        <v>143</v>
      </c>
      <c r="G71" s="99" t="s">
        <v>144</v>
      </c>
      <c r="H71" s="110"/>
      <c r="I71" s="44"/>
      <c r="J71" s="113" t="s">
        <v>101</v>
      </c>
      <c r="K71" s="115">
        <f>($B72-$C72+SQRT(2)*$D72*(2*K$64-1))/3</f>
        <v>0.103313147965661</v>
      </c>
      <c r="L71" s="115">
        <f t="shared" ref="L71:T73" si="22">($B72-$C72+SQRT(2)*$D72*(2*L$64-1))/3</f>
        <v>0.1033131526160138</v>
      </c>
      <c r="M71" s="115">
        <f t="shared" si="22"/>
        <v>0.10331315726636658</v>
      </c>
      <c r="N71" s="115">
        <f t="shared" si="22"/>
        <v>0.10331316191671937</v>
      </c>
      <c r="O71" s="115">
        <f t="shared" si="22"/>
        <v>0.10331316656707216</v>
      </c>
      <c r="P71" s="115">
        <f t="shared" si="22"/>
        <v>0.10331317121742495</v>
      </c>
      <c r="Q71" s="115">
        <f t="shared" si="22"/>
        <v>0.10331317586777773</v>
      </c>
      <c r="R71" s="115">
        <f t="shared" si="22"/>
        <v>0.10331318051813053</v>
      </c>
      <c r="S71" s="115">
        <f t="shared" si="22"/>
        <v>0.10331318516848331</v>
      </c>
      <c r="T71" s="115">
        <f t="shared" si="22"/>
        <v>0.1033131898188361</v>
      </c>
      <c r="U71" s="44"/>
      <c r="V71" s="167" t="s">
        <v>101</v>
      </c>
      <c r="W71" s="172">
        <f>($F72-$G72+SQRT(2)*$H72*(2*W$64-1))/3</f>
        <v>3.8990543167279117E-2</v>
      </c>
      <c r="X71" s="172">
        <f t="shared" ref="X71:AF73" si="23">($F72-$G72+SQRT(2)*$H72*(2*X$64-1))/3</f>
        <v>3.899055768544011E-2</v>
      </c>
      <c r="Y71" s="172">
        <f t="shared" si="23"/>
        <v>3.8990572203601095E-2</v>
      </c>
      <c r="Z71" s="172">
        <f t="shared" si="23"/>
        <v>3.8990586721762088E-2</v>
      </c>
      <c r="AA71" s="172">
        <f t="shared" si="23"/>
        <v>3.8990601239923074E-2</v>
      </c>
      <c r="AB71" s="172">
        <f t="shared" si="23"/>
        <v>3.8990615758084067E-2</v>
      </c>
      <c r="AC71" s="172">
        <f t="shared" si="23"/>
        <v>3.899063027624506E-2</v>
      </c>
      <c r="AD71" s="172">
        <f t="shared" si="23"/>
        <v>3.8990644794406046E-2</v>
      </c>
      <c r="AE71" s="172">
        <f t="shared" si="23"/>
        <v>3.8990659312567039E-2</v>
      </c>
      <c r="AF71" s="172">
        <f t="shared" si="23"/>
        <v>3.8990673830728025E-2</v>
      </c>
      <c r="AI71" s="57" t="str">
        <f t="shared" si="18"/>
        <v>ME</v>
      </c>
      <c r="AJ71" s="153">
        <v>0.8</v>
      </c>
      <c r="AK71" s="154">
        <v>0.11206880155580265</v>
      </c>
      <c r="AL71" s="154">
        <v>0.13738763884265962</v>
      </c>
      <c r="AM71" s="154">
        <v>0.12871284681757916</v>
      </c>
      <c r="AN71" s="52" t="s">
        <v>169</v>
      </c>
    </row>
    <row r="72" spans="1:40" x14ac:dyDescent="0.25">
      <c r="A72" s="101" t="s">
        <v>101</v>
      </c>
      <c r="B72" s="93">
        <f>1-((1-B45)^$N$49*(1-D45)^$N$50*(1-F45)^$N$51*(1-H45)^$N$52)</f>
        <v>0.62621673255424404</v>
      </c>
      <c r="C72" s="93">
        <f>(C45^$N$49)*(E45^$N$50)*(G45^$N$51)*(I45^$N$52)</f>
        <v>0.31627723285302756</v>
      </c>
      <c r="D72" s="104">
        <f>(SQRT((B45-$B$72)^2+(C45-$C$72)^2)*SQRT((D45-$B$72)^2+(E45-$C$72)^2)*SQRT((F45-$B$72)^2+(G45-$C$72)^2)*SQRT((H45-$B$72)^2+(I45-$C$72)^2))/(SQRT(2)^3)</f>
        <v>4.9324439859519976E-8</v>
      </c>
      <c r="E72" s="99" t="s">
        <v>101</v>
      </c>
      <c r="F72" s="93">
        <f>(B52^$N$49)*(D52^$N$50)*(F52^$N$51)*(H52^$N$52)</f>
        <v>0.53090798617881452</v>
      </c>
      <c r="G72" s="93">
        <f>1-((1-C52)^$N$49*(1-E52)^$N$50*(1-G52)^$N$51*(1-I52)^$N$52)</f>
        <v>0.41393618245904529</v>
      </c>
      <c r="H72" s="111">
        <f>(SQRT((B52-$F$72)^2+(C52-$G$72)^2)*SQRT((D52-$F$72)^2+(E52-$G$72)^2)*SQRT((F52-$F$72)^2+(G52-$G$72)^2)*SQRT((H52-$F$72)^2+(I52-$G$72)^2))/(SQRT(2)^3)</f>
        <v>1.5398835130145685E-7</v>
      </c>
      <c r="I72" s="44"/>
      <c r="J72" s="113" t="s">
        <v>102</v>
      </c>
      <c r="K72" s="115">
        <f>($B73-$C73+SQRT(2)*$D73*(2*K$64-1))/3</f>
        <v>0.11808308910345482</v>
      </c>
      <c r="L72" s="115">
        <f t="shared" si="22"/>
        <v>0.11808309119024059</v>
      </c>
      <c r="M72" s="115">
        <f t="shared" si="22"/>
        <v>0.11808309327702639</v>
      </c>
      <c r="N72" s="115">
        <f t="shared" si="22"/>
        <v>0.11808309536381217</v>
      </c>
      <c r="O72" s="115">
        <f t="shared" si="22"/>
        <v>0.11808309745059797</v>
      </c>
      <c r="P72" s="115">
        <f t="shared" si="22"/>
        <v>0.11808309953738377</v>
      </c>
      <c r="Q72" s="115">
        <f t="shared" si="22"/>
        <v>0.11808310162416956</v>
      </c>
      <c r="R72" s="115">
        <f t="shared" si="22"/>
        <v>0.11808310371095536</v>
      </c>
      <c r="S72" s="115">
        <f t="shared" si="22"/>
        <v>0.11808310579774113</v>
      </c>
      <c r="T72" s="115">
        <f t="shared" si="22"/>
        <v>0.11808310788452693</v>
      </c>
      <c r="U72" s="44"/>
      <c r="V72" s="167" t="s">
        <v>102</v>
      </c>
      <c r="W72" s="172">
        <f>($F73-$G73+SQRT(2)*$H73*(2*W$64-1))/3</f>
        <v>5.6500696858275003E-2</v>
      </c>
      <c r="X72" s="172">
        <f t="shared" si="23"/>
        <v>5.650069825903483E-2</v>
      </c>
      <c r="Y72" s="172">
        <f t="shared" si="23"/>
        <v>5.6500699659794651E-2</v>
      </c>
      <c r="Z72" s="172">
        <f t="shared" si="23"/>
        <v>5.6500701060554472E-2</v>
      </c>
      <c r="AA72" s="172">
        <f t="shared" si="23"/>
        <v>5.6500702461314299E-2</v>
      </c>
      <c r="AB72" s="172">
        <f t="shared" si="23"/>
        <v>5.650070386207412E-2</v>
      </c>
      <c r="AC72" s="172">
        <f t="shared" si="23"/>
        <v>5.650070526283394E-2</v>
      </c>
      <c r="AD72" s="172">
        <f t="shared" si="23"/>
        <v>5.6500706663593768E-2</v>
      </c>
      <c r="AE72" s="172">
        <f t="shared" si="23"/>
        <v>5.6500708064353589E-2</v>
      </c>
      <c r="AF72" s="172">
        <f t="shared" si="23"/>
        <v>5.6500709465113409E-2</v>
      </c>
      <c r="AI72" s="57" t="str">
        <f t="shared" si="18"/>
        <v>ME</v>
      </c>
      <c r="AJ72" s="153">
        <v>0.9</v>
      </c>
      <c r="AK72" s="154">
        <v>0.11484922985658473</v>
      </c>
      <c r="AL72" s="154">
        <v>0.14328713500747806</v>
      </c>
      <c r="AM72" s="154">
        <v>0.13226779479402187</v>
      </c>
      <c r="AN72" s="52" t="s">
        <v>169</v>
      </c>
    </row>
    <row r="73" spans="1:40" x14ac:dyDescent="0.25">
      <c r="A73" s="101" t="s">
        <v>102</v>
      </c>
      <c r="B73" s="93">
        <f>1-((1-B46)^$N$49*(1-D46)^$N$50*(1-F46)^$N$51*(1-H46)^$N$52)</f>
        <v>0.64870230854617539</v>
      </c>
      <c r="C73" s="93">
        <f>(C46^$N$49)*(E46^$N$50)*(G46^$N$51)*(I46^$N$52)</f>
        <v>0.29445301619438147</v>
      </c>
      <c r="D73" s="104">
        <f>(SQRT((B46-$B$73)^2+(C46-$C$73)^2)*SQRT((D46-$B$73)^2+(E46-$C$73)^2)*SQRT((F46-$B$73)^2+(G46-$C$73)^2)*SQRT((H46-$B$73)^2+(I46-$C$73)^2))/(SQRT(2)^3)</f>
        <v>2.2133705755243256E-8</v>
      </c>
      <c r="E73" s="99" t="s">
        <v>102</v>
      </c>
      <c r="F73" s="93">
        <f t="shared" ref="F73:F74" si="24">(B53^$N$49)*(D53^$N$50)*(F53^$N$51)*(H53^$N$52)</f>
        <v>0.55718644669359729</v>
      </c>
      <c r="G73" s="93">
        <f>1-((1-C53)^$N$49*(1-E53)^$N$50*(1-G53)^$N$51*(1-I53)^$N$52)</f>
        <v>0.3876843393096544</v>
      </c>
      <c r="H73" s="111">
        <f>(SQRT((B53-$F$73)^2+(C53-$G$73)^2)*SQRT((D53-$F$73)^2+(E53-$G$73)^2)*SQRT((F53-$F$73)^2+(G53-$G$73)^2)*SQRT((H53-$F$73)^2+(I53-$G$73)^2))/(SQRT(2)^3)</f>
        <v>1.4857301536199654E-8</v>
      </c>
      <c r="I73" s="44"/>
      <c r="J73" s="113" t="s">
        <v>103</v>
      </c>
      <c r="K73" s="115">
        <f>($B74-$C74+SQRT(2)*$D74*(2*K$64-1))/3</f>
        <v>0.1189546758547831</v>
      </c>
      <c r="L73" s="115">
        <f t="shared" si="22"/>
        <v>0.11895467620534911</v>
      </c>
      <c r="M73" s="115">
        <f t="shared" si="22"/>
        <v>0.11895467655591513</v>
      </c>
      <c r="N73" s="115">
        <f t="shared" si="22"/>
        <v>0.11895467690648114</v>
      </c>
      <c r="O73" s="115">
        <f t="shared" si="22"/>
        <v>0.11895467725704716</v>
      </c>
      <c r="P73" s="115">
        <f t="shared" si="22"/>
        <v>0.11895467760761318</v>
      </c>
      <c r="Q73" s="115">
        <f t="shared" si="22"/>
        <v>0.11895467795817917</v>
      </c>
      <c r="R73" s="115">
        <f t="shared" si="22"/>
        <v>0.11895467830874519</v>
      </c>
      <c r="S73" s="115">
        <f t="shared" si="22"/>
        <v>0.1189546786593112</v>
      </c>
      <c r="T73" s="115">
        <f t="shared" si="22"/>
        <v>0.11895467900987722</v>
      </c>
      <c r="U73" s="44"/>
      <c r="V73" s="167" t="s">
        <v>103</v>
      </c>
      <c r="W73" s="172">
        <f>($F74-$G74+SQRT(2)*$H74*(2*W$64-1))/3</f>
        <v>5.9254766425625431E-2</v>
      </c>
      <c r="X73" s="172">
        <f t="shared" si="23"/>
        <v>5.9254777117721584E-2</v>
      </c>
      <c r="Y73" s="172">
        <f t="shared" si="23"/>
        <v>5.9254787809817723E-2</v>
      </c>
      <c r="Z73" s="172">
        <f t="shared" si="23"/>
        <v>5.9254798501913869E-2</v>
      </c>
      <c r="AA73" s="172">
        <f t="shared" si="23"/>
        <v>5.9254809194010015E-2</v>
      </c>
      <c r="AB73" s="172">
        <f t="shared" si="23"/>
        <v>5.9254819886106154E-2</v>
      </c>
      <c r="AC73" s="172">
        <f t="shared" si="23"/>
        <v>5.92548305782023E-2</v>
      </c>
      <c r="AD73" s="172">
        <f t="shared" si="23"/>
        <v>5.9254841270298446E-2</v>
      </c>
      <c r="AE73" s="172">
        <f t="shared" si="23"/>
        <v>5.9254851962394599E-2</v>
      </c>
      <c r="AF73" s="172">
        <f t="shared" si="23"/>
        <v>5.9254862654490738E-2</v>
      </c>
      <c r="AI73" s="58" t="str">
        <f t="shared" si="18"/>
        <v>ME</v>
      </c>
      <c r="AJ73" s="59">
        <v>1</v>
      </c>
      <c r="AK73" s="117">
        <v>0.11762965815736683</v>
      </c>
      <c r="AL73" s="117">
        <v>0.1491866311722965</v>
      </c>
      <c r="AM73" s="117">
        <v>0.13582274277046458</v>
      </c>
      <c r="AN73" s="53" t="s">
        <v>169</v>
      </c>
    </row>
    <row r="74" spans="1:40" x14ac:dyDescent="0.25">
      <c r="A74" s="101" t="s">
        <v>103</v>
      </c>
      <c r="B74" s="93">
        <f t="shared" ref="B74" si="25">1-((1-B47)^$N$49*(1-D47)^$N$50*(1-F47)^$N$51*(1-H47)^$N$52)</f>
        <v>0.65004635973398628</v>
      </c>
      <c r="C74" s="93">
        <f t="shared" ref="C74" si="26">(C47^$N$49)*(E47^$N$50)*(G47^$N$51)*(I47^$N$52)</f>
        <v>0.29318232796284482</v>
      </c>
      <c r="D74" s="104">
        <f>(SQRT((B47-$B$74)^2+(C47-$C$74)^2)*SQRT((D47-$B$74)^2+(E47-$C$74)^2)*SQRT((F47-$B$74)^2+(G47-$C$74)^2)*SQRT((H47-$B$74)^2+(I47-$C$74)^2))/(SQRT(2)^3)</f>
        <v>3.7183140704350928E-9</v>
      </c>
      <c r="E74" s="99" t="s">
        <v>103</v>
      </c>
      <c r="F74" s="93">
        <f t="shared" si="24"/>
        <v>0.5614836812598426</v>
      </c>
      <c r="G74" s="93">
        <f t="shared" ref="G74" si="27">1-((1-C54)^$N$49*(1-E54)^$N$50*(1-G54)^$N$51*(1-I54)^$N$52)</f>
        <v>0.38371925367781257</v>
      </c>
      <c r="H74" s="111">
        <f>(SQRT((B54-$F$74)^2+(C54-$G$74)^2)*SQRT((D54-$F$74)^2+(E54-$G$74)^2)*SQRT((F54-$F$74)^2+(G54-$G$74)^2)*SQRT((H54-$F$74)^2+(I54-$G$74)^2))/(SQRT(2)^3)</f>
        <v>1.1340680533668932E-7</v>
      </c>
      <c r="I74" s="44"/>
      <c r="J74" s="114"/>
      <c r="K74" s="93"/>
      <c r="L74" s="93"/>
      <c r="M74" s="93"/>
      <c r="N74" s="93"/>
      <c r="O74" s="93"/>
      <c r="P74" s="93"/>
      <c r="Q74" s="94"/>
      <c r="R74" s="93"/>
      <c r="S74" s="93"/>
      <c r="T74" s="93"/>
      <c r="U74" s="44"/>
      <c r="V74" s="171"/>
      <c r="W74" s="169"/>
      <c r="X74" s="169"/>
      <c r="Y74" s="169"/>
      <c r="Z74" s="169"/>
      <c r="AA74" s="169"/>
      <c r="AB74" s="169"/>
      <c r="AC74" s="169"/>
      <c r="AD74" s="169"/>
      <c r="AE74" s="169"/>
      <c r="AF74" s="169"/>
      <c r="AI74" s="60" t="s">
        <v>128</v>
      </c>
      <c r="AJ74" s="61">
        <v>0.1</v>
      </c>
      <c r="AK74" s="118">
        <v>0.103313147965661</v>
      </c>
      <c r="AL74" s="118">
        <v>0.11808308910345479</v>
      </c>
      <c r="AM74" s="118">
        <v>0.11895467585478309</v>
      </c>
      <c r="AN74" s="155" t="s">
        <v>168</v>
      </c>
    </row>
    <row r="75" spans="1:40" x14ac:dyDescent="0.25">
      <c r="A75" s="101"/>
      <c r="B75" s="93"/>
      <c r="C75" s="93"/>
      <c r="D75" s="93"/>
      <c r="E75" s="99"/>
      <c r="F75" s="93"/>
      <c r="G75" s="93"/>
      <c r="H75" s="106"/>
      <c r="I75" s="44"/>
      <c r="J75" s="123" t="s">
        <v>183</v>
      </c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44"/>
      <c r="V75" s="170" t="s">
        <v>184</v>
      </c>
      <c r="W75" s="169"/>
      <c r="X75" s="169"/>
      <c r="Y75" s="169"/>
      <c r="Z75" s="169"/>
      <c r="AA75" s="169"/>
      <c r="AB75" s="169"/>
      <c r="AC75" s="169"/>
      <c r="AD75" s="169"/>
      <c r="AE75" s="169"/>
      <c r="AF75" s="169"/>
      <c r="AI75" s="62" t="s">
        <v>128</v>
      </c>
      <c r="AJ75" s="156">
        <v>0.2</v>
      </c>
      <c r="AK75" s="157">
        <v>0.1033131526160138</v>
      </c>
      <c r="AL75" s="157">
        <v>0.11808309119024059</v>
      </c>
      <c r="AM75" s="157">
        <v>0.11895467620534911</v>
      </c>
      <c r="AN75" s="155" t="s">
        <v>168</v>
      </c>
    </row>
    <row r="76" spans="1:40" x14ac:dyDescent="0.25">
      <c r="A76" s="101" t="s">
        <v>183</v>
      </c>
      <c r="B76" s="93"/>
      <c r="C76" s="93"/>
      <c r="D76" s="93"/>
      <c r="E76" s="196" t="s">
        <v>184</v>
      </c>
      <c r="F76" s="197"/>
      <c r="G76" s="99"/>
      <c r="H76" s="110"/>
      <c r="I76" s="44"/>
      <c r="J76" s="113" t="s">
        <v>152</v>
      </c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44"/>
      <c r="V76" s="167" t="s">
        <v>152</v>
      </c>
      <c r="W76" s="169"/>
      <c r="X76" s="169"/>
      <c r="Y76" s="169"/>
      <c r="Z76" s="169"/>
      <c r="AA76" s="169"/>
      <c r="AB76" s="169"/>
      <c r="AC76" s="169"/>
      <c r="AD76" s="169"/>
      <c r="AE76" s="169"/>
      <c r="AF76" s="169"/>
      <c r="AI76" s="62" t="s">
        <v>128</v>
      </c>
      <c r="AJ76" s="156">
        <v>0.3</v>
      </c>
      <c r="AK76" s="157">
        <v>0.10331315726636658</v>
      </c>
      <c r="AL76" s="157">
        <v>0.11808309327702637</v>
      </c>
      <c r="AM76" s="157">
        <v>0.11895467655591511</v>
      </c>
      <c r="AN76" s="155" t="s">
        <v>168</v>
      </c>
    </row>
    <row r="77" spans="1:40" x14ac:dyDescent="0.25">
      <c r="A77" s="101"/>
      <c r="B77" s="94"/>
      <c r="C77" s="93"/>
      <c r="D77" s="94"/>
      <c r="E77" s="99"/>
      <c r="F77" s="98"/>
      <c r="G77" s="99"/>
      <c r="H77" s="105"/>
      <c r="I77" s="44"/>
      <c r="J77" s="113" t="s">
        <v>101</v>
      </c>
      <c r="K77" s="93">
        <f>($B79-$C79+SQRT(2)*$D79*(2*K$64-1))/3</f>
        <v>7.2461673780706462E-2</v>
      </c>
      <c r="L77" s="93">
        <f t="shared" ref="L77:T77" si="28">($B79-$C79+SQRT(2)*$D79*(2*L$64-1))/3</f>
        <v>8.0184598031403112E-2</v>
      </c>
      <c r="M77" s="93">
        <f t="shared" si="28"/>
        <v>8.7907522282099762E-2</v>
      </c>
      <c r="N77" s="93">
        <f t="shared" si="28"/>
        <v>9.5630446532796412E-2</v>
      </c>
      <c r="O77" s="93">
        <f t="shared" si="28"/>
        <v>0.10335337078349306</v>
      </c>
      <c r="P77" s="93">
        <f t="shared" si="28"/>
        <v>0.11107629503418971</v>
      </c>
      <c r="Q77" s="93">
        <f t="shared" si="28"/>
        <v>0.11879921928488636</v>
      </c>
      <c r="R77" s="93">
        <f t="shared" si="28"/>
        <v>0.12652214353558303</v>
      </c>
      <c r="S77" s="93">
        <f t="shared" si="28"/>
        <v>0.13424506778627968</v>
      </c>
      <c r="T77" s="93">
        <f t="shared" si="28"/>
        <v>0.14196799203697633</v>
      </c>
      <c r="U77" s="44"/>
      <c r="V77" s="167" t="s">
        <v>101</v>
      </c>
      <c r="W77" s="78">
        <f>($F79-$G79+SQRT(2)*$H79*(2*W$64-1))/3</f>
        <v>-2.5060189423969297E-2</v>
      </c>
      <c r="X77" s="78">
        <f t="shared" ref="X77:AF77" si="29">($F79-$G79+SQRT(2)*$H79*(2*X$64-1))/3</f>
        <v>-9.0499689552259819E-3</v>
      </c>
      <c r="Y77" s="169">
        <f t="shared" si="29"/>
        <v>6.9602515135173309E-3</v>
      </c>
      <c r="Z77" s="169">
        <f t="shared" si="29"/>
        <v>2.2970471982260651E-2</v>
      </c>
      <c r="AA77" s="169">
        <f t="shared" si="29"/>
        <v>3.8980692451003961E-2</v>
      </c>
      <c r="AB77" s="169">
        <f t="shared" si="29"/>
        <v>5.499091291974726E-2</v>
      </c>
      <c r="AC77" s="169">
        <f t="shared" si="29"/>
        <v>7.1001133388490581E-2</v>
      </c>
      <c r="AD77" s="169">
        <f t="shared" si="29"/>
        <v>8.7011353857233908E-2</v>
      </c>
      <c r="AE77" s="169">
        <f t="shared" si="29"/>
        <v>0.10302157432597721</v>
      </c>
      <c r="AF77" s="169">
        <f t="shared" si="29"/>
        <v>0.11903179479472052</v>
      </c>
      <c r="AI77" s="62" t="s">
        <v>128</v>
      </c>
      <c r="AJ77" s="156">
        <v>0.4</v>
      </c>
      <c r="AK77" s="157">
        <v>0.10331316191671937</v>
      </c>
      <c r="AL77" s="157">
        <v>0.11808309536381217</v>
      </c>
      <c r="AM77" s="157">
        <v>0.11895467690648114</v>
      </c>
      <c r="AN77" s="155" t="s">
        <v>168</v>
      </c>
    </row>
    <row r="78" spans="1:40" x14ac:dyDescent="0.25">
      <c r="A78" s="101"/>
      <c r="B78" s="93" t="s">
        <v>143</v>
      </c>
      <c r="C78" s="93" t="s">
        <v>144</v>
      </c>
      <c r="D78" s="93"/>
      <c r="E78" s="99"/>
      <c r="F78" s="99" t="s">
        <v>143</v>
      </c>
      <c r="G78" s="99" t="s">
        <v>144</v>
      </c>
      <c r="H78" s="110"/>
      <c r="I78" s="44"/>
      <c r="J78" s="113" t="s">
        <v>102</v>
      </c>
      <c r="K78" s="93">
        <f>($B80-$C80+SQRT(2)*$D80*(2*K$64-1))/3</f>
        <v>7.6692683863003402E-2</v>
      </c>
      <c r="L78" s="93">
        <f t="shared" ref="L78:T78" si="30">($B80-$C80+SQRT(2)*$D80*(2*L$64-1))/3</f>
        <v>8.7114117316896555E-2</v>
      </c>
      <c r="M78" s="93">
        <f t="shared" si="30"/>
        <v>9.7535550770789695E-2</v>
      </c>
      <c r="N78" s="93">
        <f t="shared" si="30"/>
        <v>0.10795698422468286</v>
      </c>
      <c r="O78" s="93">
        <f t="shared" si="30"/>
        <v>0.118378417678576</v>
      </c>
      <c r="P78" s="93">
        <f t="shared" si="30"/>
        <v>0.12879985113246914</v>
      </c>
      <c r="Q78" s="93">
        <f t="shared" si="30"/>
        <v>0.13922128458636229</v>
      </c>
      <c r="R78" s="93">
        <f t="shared" si="30"/>
        <v>0.14964271804025545</v>
      </c>
      <c r="S78" s="93">
        <f t="shared" si="30"/>
        <v>0.16006415149414863</v>
      </c>
      <c r="T78" s="93">
        <f t="shared" si="30"/>
        <v>0.17048558494804175</v>
      </c>
      <c r="U78" s="44"/>
      <c r="V78" s="167" t="s">
        <v>102</v>
      </c>
      <c r="W78" s="169">
        <f t="shared" ref="W78:AF79" si="31">($F80-$G80+SQRT(2)*$H80*(2*W$64-1))/3</f>
        <v>2.2154240577763457E-2</v>
      </c>
      <c r="X78" s="169">
        <f t="shared" si="31"/>
        <v>3.0799656017520338E-2</v>
      </c>
      <c r="Y78" s="169">
        <f t="shared" si="31"/>
        <v>3.9445071457277214E-2</v>
      </c>
      <c r="Z78" s="169">
        <f t="shared" si="31"/>
        <v>4.8090486897034095E-2</v>
      </c>
      <c r="AA78" s="169">
        <f t="shared" si="31"/>
        <v>5.6735902336790968E-2</v>
      </c>
      <c r="AB78" s="169">
        <f t="shared" si="31"/>
        <v>6.5381317776547848E-2</v>
      </c>
      <c r="AC78" s="169">
        <f t="shared" si="31"/>
        <v>7.4026733216304721E-2</v>
      </c>
      <c r="AD78" s="169">
        <f t="shared" si="31"/>
        <v>8.2672148656061609E-2</v>
      </c>
      <c r="AE78" s="169">
        <f t="shared" si="31"/>
        <v>9.1317564095818482E-2</v>
      </c>
      <c r="AF78" s="169">
        <f t="shared" si="31"/>
        <v>9.9962979535575355E-2</v>
      </c>
      <c r="AI78" s="62" t="s">
        <v>128</v>
      </c>
      <c r="AJ78" s="156">
        <v>0.5</v>
      </c>
      <c r="AK78" s="157">
        <v>0.10331316656707216</v>
      </c>
      <c r="AL78" s="157">
        <v>0.11808309745059796</v>
      </c>
      <c r="AM78" s="157">
        <v>0.11895467725704714</v>
      </c>
      <c r="AN78" s="155" t="s">
        <v>168</v>
      </c>
    </row>
    <row r="79" spans="1:40" x14ac:dyDescent="0.25">
      <c r="A79" s="101" t="s">
        <v>101</v>
      </c>
      <c r="B79" s="93">
        <f>1-((1-B45)^$N$55*(1-D45)^$N$56*(1-F45)^$N$57*(1-H45)^$N$58)</f>
        <v>0.62627809740287377</v>
      </c>
      <c r="C79" s="93">
        <f>(C45^$N$55)*(E45^$N$56)*(G45^$N$57)*(I45^$N$58)</f>
        <v>0.31621798505239457</v>
      </c>
      <c r="D79" s="93">
        <f>SQRT(2)*(1-((1-SQRT((B45-$B$79)^2+(C45-$C$79)^2)/SQRT(2))*(1-SQRT((D45-$B$79)^2+(E45-$C$79)^2)/SQRT(2))*(1-SQRT((F45-$B$79)^2+(G45-$C$79)^2)/SQRT(2))*(1-SQRT((H45-$B$79)^2+(I45-$C$79)^2)/SQRT(2))))</f>
        <v>8.1913981623864568E-2</v>
      </c>
      <c r="E79" s="99" t="s">
        <v>101</v>
      </c>
      <c r="F79" s="93">
        <f>(B52^$N$55)*(D52^$N$56)*(F52^$N$57)*(H52^$N$58)</f>
        <v>0.53088802298976234</v>
      </c>
      <c r="G79" s="93">
        <f>1-((1-C52)^$N$55*(1-E52)^$N$56*(1-G52)^$N$57*(1-I52)^$N$58)</f>
        <v>0.41394594563675047</v>
      </c>
      <c r="H79" s="106">
        <f>SQRT(2)*(1-((1-SQRT((B52-$F$79)^2+(C52-$G$79)^2)/SQRT(2))*(1-SQRT((D52-$F$79)^2+(E52-$G$79)^2)/SQRT(2))*(1-SQRT((F52-$F$79)^2+(G52-$G$79)^2)/SQRT(2))*(1-SQRT((H52-$F$79)^2+(I52-$G$79)^2)/SQRT(2))))</f>
        <v>0.16981403192610092</v>
      </c>
      <c r="I79" s="44"/>
      <c r="J79" s="113" t="s">
        <v>103</v>
      </c>
      <c r="K79" s="93">
        <f>($B81-$C81+SQRT(2)*$D81*(2*K$64-1))/3</f>
        <v>9.0095181558084284E-2</v>
      </c>
      <c r="L79" s="93">
        <f t="shared" ref="L79:T79" si="32">($B81-$C81+SQRT(2)*$D81*(2*L$64-1))/3</f>
        <v>9.7266763229989769E-2</v>
      </c>
      <c r="M79" s="93">
        <f t="shared" si="32"/>
        <v>0.10443834490189526</v>
      </c>
      <c r="N79" s="93">
        <f t="shared" si="32"/>
        <v>0.11160992657380074</v>
      </c>
      <c r="O79" s="93">
        <f t="shared" si="32"/>
        <v>0.11878150824570621</v>
      </c>
      <c r="P79" s="93">
        <f t="shared" si="32"/>
        <v>0.1259530899176117</v>
      </c>
      <c r="Q79" s="93">
        <f t="shared" si="32"/>
        <v>0.13312467158951716</v>
      </c>
      <c r="R79" s="93">
        <f t="shared" si="32"/>
        <v>0.14029625326142267</v>
      </c>
      <c r="S79" s="93">
        <f t="shared" si="32"/>
        <v>0.14746783493332813</v>
      </c>
      <c r="T79" s="93">
        <f t="shared" si="32"/>
        <v>0.15463941660523361</v>
      </c>
      <c r="U79" s="44"/>
      <c r="V79" s="167" t="s">
        <v>103</v>
      </c>
      <c r="W79" s="169">
        <f t="shared" si="31"/>
        <v>2.0452415334309221E-2</v>
      </c>
      <c r="X79" s="169">
        <f t="shared" si="31"/>
        <v>3.0099500718372415E-2</v>
      </c>
      <c r="Y79" s="169">
        <f t="shared" si="31"/>
        <v>3.9746586102435602E-2</v>
      </c>
      <c r="Z79" s="169">
        <f t="shared" si="31"/>
        <v>4.9393671486498793E-2</v>
      </c>
      <c r="AA79" s="169">
        <f t="shared" si="31"/>
        <v>5.9040756870561983E-2</v>
      </c>
      <c r="AB79" s="169">
        <f t="shared" si="31"/>
        <v>6.8687842254625167E-2</v>
      </c>
      <c r="AC79" s="169">
        <f t="shared" si="31"/>
        <v>7.8334927638688365E-2</v>
      </c>
      <c r="AD79" s="169">
        <f t="shared" si="31"/>
        <v>8.7982013022751548E-2</v>
      </c>
      <c r="AE79" s="169">
        <f t="shared" si="31"/>
        <v>9.7629098406814732E-2</v>
      </c>
      <c r="AF79" s="169">
        <f t="shared" si="31"/>
        <v>0.10727618379087793</v>
      </c>
      <c r="AI79" s="62" t="s">
        <v>128</v>
      </c>
      <c r="AJ79" s="156">
        <v>0.6</v>
      </c>
      <c r="AK79" s="157">
        <v>0.10331317121742495</v>
      </c>
      <c r="AL79" s="157">
        <v>0.11808309953738376</v>
      </c>
      <c r="AM79" s="157">
        <v>0.11895467760761316</v>
      </c>
      <c r="AN79" s="155" t="s">
        <v>168</v>
      </c>
    </row>
    <row r="80" spans="1:40" x14ac:dyDescent="0.25">
      <c r="A80" s="101" t="s">
        <v>102</v>
      </c>
      <c r="B80" s="93">
        <f t="shared" ref="B80:B81" si="33">1-((1-B46)^$N$55*(1-D46)^$N$56*(1-F46)^$N$57*(1-H46)^$N$58)</f>
        <v>0.64914025889818794</v>
      </c>
      <c r="C80" s="93">
        <f>(C46^$N$55)*(E46^$N$56)*(G46^$N$57)*(I46^$N$58)</f>
        <v>0.29400500586245992</v>
      </c>
      <c r="D80" s="93">
        <f>SQRT(2)*(1-((1-SQRT((B46-$B$80)^2+(C46-$C$80)^2)/SQRT(2))*(1-SQRT((D46-$B$80)^2+(E46-$C$80)^2)/SQRT(2))*(1-SQRT((F46-$B$80)^2+(G46-$C$80)^2)/SQRT(2))*(1-SQRT((H46-$B$80)^2+(I46-$C$80)^2)/SQRT(2))))</f>
        <v>0.11053599397398282</v>
      </c>
      <c r="E80" s="99" t="s">
        <v>102</v>
      </c>
      <c r="F80" s="93">
        <f t="shared" ref="F80:F81" si="34">(B53^$N$55)*(D53^$N$56)*(F53^$N$57)*(H53^$N$58)</f>
        <v>0.55753745106794528</v>
      </c>
      <c r="G80" s="93">
        <f t="shared" ref="G80:G81" si="35">1-((1-C53)^$N$55*(1-E53)^$N$56*(1-G53)^$N$57*(1-I53)^$N$58)</f>
        <v>0.38732974405757237</v>
      </c>
      <c r="H80" s="106">
        <f>SQRT(2)*(1-((1-SQRT((B53-$F$80)^2+(C53-$G$80)^2)/SQRT(2))*(1-SQRT((D53-$F$80)^2+(E53-$G$80)^2)/SQRT(2))*(1-SQRT((F53-$F$80)^2+(G53-$G$80)^2)/SQRT(2))*(1-SQRT((H53-$F$80)^2+(I53-$G$80)^2)/SQRT(2))))</f>
        <v>9.1698478254404484E-2</v>
      </c>
      <c r="I80" s="44"/>
      <c r="J80" s="44"/>
      <c r="K80" s="44"/>
      <c r="L80" s="44"/>
      <c r="M80" s="44"/>
      <c r="N80" s="21"/>
      <c r="O80" s="21"/>
      <c r="P80" s="21"/>
      <c r="Q80" s="44"/>
      <c r="R80" s="44"/>
      <c r="S80" s="44"/>
      <c r="T80" s="21"/>
      <c r="U80" s="44"/>
      <c r="V80" s="44"/>
      <c r="Z80" s="21"/>
      <c r="AA80" s="21"/>
      <c r="AI80" s="62" t="s">
        <v>128</v>
      </c>
      <c r="AJ80" s="156">
        <v>0.7</v>
      </c>
      <c r="AK80" s="157">
        <v>0.10331317586777773</v>
      </c>
      <c r="AL80" s="157">
        <v>0.11808310162416955</v>
      </c>
      <c r="AM80" s="157">
        <v>0.11895467795817917</v>
      </c>
      <c r="AN80" s="155" t="s">
        <v>168</v>
      </c>
    </row>
    <row r="81" spans="1:40" x14ac:dyDescent="0.25">
      <c r="A81" s="101" t="s">
        <v>103</v>
      </c>
      <c r="B81" s="93">
        <f t="shared" si="33"/>
        <v>0.64978348084150039</v>
      </c>
      <c r="C81" s="93">
        <f>(C47^$N$55)*(E47^$N$56)*(G47^$N$57)*(I47^$N$58)</f>
        <v>0.29343895610438175</v>
      </c>
      <c r="D81" s="93">
        <f>SQRT(2)*(1-((1-SQRT((B47-$B$81)^2+(C47-$C$81)^2)/SQRT(2))*(1-SQRT((D47-$B$81)^2+(E47-$C$81)^2)/SQRT(2))*(1-SQRT((F47-$B$81)^2+(G47-$C$81)^2)/SQRT(2))*(1-SQRT((H47-$B$81)^2+(I47-$C$81)^2)/SQRT(2))))</f>
        <v>7.6066110480562846E-2</v>
      </c>
      <c r="E81" s="99" t="s">
        <v>103</v>
      </c>
      <c r="F81" s="93">
        <f t="shared" si="34"/>
        <v>0.56116197817601499</v>
      </c>
      <c r="G81" s="93">
        <f t="shared" si="35"/>
        <v>0.38403970756432904</v>
      </c>
      <c r="H81" s="93">
        <f>SQRT(2)*(1-((1-SQRT((B54-$F$81)^2+(C54-$G$81)^2)/SQRT(2))*(1-SQRT((D54-$F$81)^2+(E54-$G$81)^2)/SQRT(2))*(1-SQRT((F54-$F$81)^2+(G54-$G$81)^2)/SQRT(2))*(1-SQRT((H54-$F$81)^2+(I54-$G$81)^2)/SQRT(2))))</f>
        <v>0.10232279240635066</v>
      </c>
      <c r="I81" s="44"/>
      <c r="J81" s="44"/>
      <c r="K81" s="44"/>
      <c r="L81" s="44"/>
      <c r="M81" s="44"/>
      <c r="N81" s="21"/>
      <c r="O81" s="21"/>
      <c r="P81" s="21"/>
      <c r="Q81" s="45"/>
      <c r="R81" s="44"/>
      <c r="S81" s="44"/>
      <c r="T81" s="21"/>
      <c r="U81" s="44"/>
      <c r="V81" s="44"/>
      <c r="Z81" s="21"/>
      <c r="AA81" s="21"/>
      <c r="AI81" s="62" t="s">
        <v>128</v>
      </c>
      <c r="AJ81" s="156">
        <v>0.8</v>
      </c>
      <c r="AK81" s="157">
        <v>0.10331318051813053</v>
      </c>
      <c r="AL81" s="157">
        <v>0.11808310371095534</v>
      </c>
      <c r="AM81" s="157">
        <v>0.11895467830874518</v>
      </c>
      <c r="AN81" s="155" t="s">
        <v>168</v>
      </c>
    </row>
    <row r="82" spans="1:40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AI82" s="62" t="s">
        <v>128</v>
      </c>
      <c r="AJ82" s="156">
        <v>0.9</v>
      </c>
      <c r="AK82" s="157">
        <v>0.10331318516848331</v>
      </c>
      <c r="AL82" s="157">
        <v>0.11808310579774113</v>
      </c>
      <c r="AM82" s="157">
        <v>0.1189546786593112</v>
      </c>
      <c r="AN82" s="155" t="s">
        <v>168</v>
      </c>
    </row>
    <row r="83" spans="1:40" x14ac:dyDescent="0.25">
      <c r="A83" s="40"/>
      <c r="B83" s="21"/>
      <c r="C83" s="21"/>
      <c r="D83" s="21"/>
      <c r="E83" s="21"/>
      <c r="F83" s="21"/>
      <c r="G83" s="21"/>
      <c r="H83" s="21"/>
      <c r="I83" s="21"/>
      <c r="J83" s="13"/>
      <c r="K83" s="21"/>
      <c r="L83" s="13"/>
      <c r="M83" s="21"/>
      <c r="N83" s="13"/>
      <c r="O83" s="21"/>
      <c r="P83" s="13"/>
      <c r="Q83" s="21"/>
      <c r="R83" s="13"/>
      <c r="S83" s="21"/>
      <c r="T83" s="13"/>
      <c r="U83" s="21"/>
      <c r="V83" s="13"/>
      <c r="X83" s="13"/>
      <c r="Z83" s="13"/>
      <c r="AB83" s="13"/>
      <c r="AI83" s="63" t="s">
        <v>128</v>
      </c>
      <c r="AJ83" s="64">
        <v>1</v>
      </c>
      <c r="AK83" s="119">
        <v>0.1033131898188361</v>
      </c>
      <c r="AL83" s="119">
        <v>0.11808310788452693</v>
      </c>
      <c r="AM83" s="119">
        <v>0.1189546790098772</v>
      </c>
      <c r="AN83" s="155" t="s">
        <v>168</v>
      </c>
    </row>
    <row r="84" spans="1:40" x14ac:dyDescent="0.25">
      <c r="A84" s="40"/>
      <c r="B84" s="21"/>
      <c r="C84" s="21"/>
      <c r="D84" s="21"/>
      <c r="E84" s="21"/>
      <c r="F84" s="21"/>
      <c r="G84" s="21"/>
      <c r="H84" s="21"/>
      <c r="I84" s="21"/>
      <c r="J84" s="136"/>
      <c r="K84" s="137"/>
      <c r="L84" s="137"/>
      <c r="M84" s="137"/>
      <c r="N84" s="137"/>
      <c r="O84" s="137"/>
      <c r="P84" s="137"/>
      <c r="Q84" s="137"/>
      <c r="R84" s="137"/>
      <c r="S84" s="137"/>
      <c r="T84" s="138"/>
      <c r="U84" s="21"/>
      <c r="V84" s="124"/>
      <c r="W84" s="125"/>
      <c r="X84" s="126"/>
      <c r="Y84" s="125"/>
      <c r="Z84" s="126"/>
      <c r="AA84" s="125"/>
      <c r="AB84" s="126"/>
      <c r="AC84" s="125"/>
      <c r="AD84" s="125"/>
      <c r="AE84" s="125"/>
      <c r="AF84" s="127"/>
      <c r="AI84" s="55" t="s">
        <v>137</v>
      </c>
      <c r="AJ84" s="56">
        <v>0.1</v>
      </c>
      <c r="AK84" s="116">
        <v>7.2461673780706448E-2</v>
      </c>
      <c r="AL84" s="116">
        <v>7.6692683863003389E-2</v>
      </c>
      <c r="AM84" s="116">
        <v>9.0095181558084297E-2</v>
      </c>
      <c r="AN84" s="51" t="s">
        <v>168</v>
      </c>
    </row>
    <row r="85" spans="1:40" x14ac:dyDescent="0.25">
      <c r="A85" s="21"/>
      <c r="B85" s="21"/>
      <c r="C85" s="21"/>
      <c r="D85" s="21"/>
      <c r="E85" s="21"/>
      <c r="F85" s="21"/>
      <c r="G85" s="21"/>
      <c r="H85" s="21"/>
      <c r="I85" s="21"/>
      <c r="J85" s="139" t="s">
        <v>155</v>
      </c>
      <c r="K85" s="140" t="str">
        <f>IF(AND(K65&gt;=K66,K66&gt;=K67),"AL1 &gt; AL2 &gt; AL3",IF(AND(K65&gt;=K67,K67&gt;=K66),"AL1 &gt; AL3 &gt; AL2",IF(AND(K66&gt;=K65,K65&gt;=K67),"AL2 &gt; AL1 &gt; AL3",IF(AND(K66&gt;=K67,K67&gt;=K65),"AL2 &gt; AL3 &gt; AL1",IF(AND(K67&gt;=K65,K65&gt;=K66),"AL3 &gt; AL1 &gt; AL2","AL3 &gt; AL2 &gt; AL1")))))</f>
        <v>AL3 &gt; AL2 &gt; AL1</v>
      </c>
      <c r="L85" s="140" t="str">
        <f t="shared" ref="L85:T85" si="36">IF(AND(L65&gt;=L66,L66&gt;=L67),"AL1 &gt; AL2 &gt; AL3",IF(AND(L65&gt;=L67,L67&gt;=L66),"AL1 &gt; AL3 &gt; AL2",IF(AND(L66&gt;=L65,L65&gt;=L67),"AL2 &gt; AL1 &gt; AL3",IF(AND(L66&gt;=L67,L67&gt;=L65),"AL2 &gt; AL3 &gt; AL1",IF(AND(L67&gt;=L65,L65&gt;=L66),"AL3 &gt; AL1 &gt; AL2","AL3 &gt; AL2 &gt; AL1")))))</f>
        <v>AL3 &gt; AL2 &gt; AL1</v>
      </c>
      <c r="M85" s="140" t="str">
        <f t="shared" si="36"/>
        <v>AL3 &gt; AL2 &gt; AL1</v>
      </c>
      <c r="N85" s="140" t="str">
        <f t="shared" si="36"/>
        <v>AL3 &gt; AL2 &gt; AL1</v>
      </c>
      <c r="O85" s="140" t="str">
        <f t="shared" si="36"/>
        <v>AL2 &gt; AL3 &gt; AL1</v>
      </c>
      <c r="P85" s="140" t="str">
        <f t="shared" si="36"/>
        <v>AL2 &gt; AL3 &gt; AL1</v>
      </c>
      <c r="Q85" s="140" t="str">
        <f t="shared" si="36"/>
        <v>AL2 &gt; AL3 &gt; AL1</v>
      </c>
      <c r="R85" s="140" t="str">
        <f t="shared" si="36"/>
        <v>AL2 &gt; AL3 &gt; AL1</v>
      </c>
      <c r="S85" s="140" t="str">
        <f t="shared" si="36"/>
        <v>AL2 &gt; AL3 &gt; AL1</v>
      </c>
      <c r="T85" s="141" t="str">
        <f t="shared" si="36"/>
        <v>AL2 &gt; AL3 &gt; AL1</v>
      </c>
      <c r="U85" s="49"/>
      <c r="V85" s="128" t="s">
        <v>154</v>
      </c>
      <c r="W85" s="129" t="str">
        <f>IF(AND(W65&gt;=W66,W66&gt;=W67),"AL1 &gt; AL2 &gt; AL3",IF(AND(W65&gt;=W67,W67&gt;=W66),"AL1 &gt; AL3 &gt; AL2",IF(AND(W66&gt;=W65,W65&gt;=W67),"AL2 &gt; AL1 &gt; AL3",IF(AND(W66&gt;=W67,W67&gt;=W65),"AL2 &gt; AL3 &gt; AL1",IF(AND(W67&gt;=W65,W65&gt;=W66),"AL3 &gt; AL1 &gt; AL2","AL3 &gt; AL2 &gt; AL1")))))</f>
        <v>AL3 &gt; AL2 &gt; AL1</v>
      </c>
      <c r="X85" s="129" t="str">
        <f t="shared" ref="X85:AF85" si="37">IF(AND(X65&gt;=X66,X66&gt;=X67),"AL1 &gt; AL2 &gt; AL3",IF(AND(X65&gt;=X67,X67&gt;=X66),"AL1 &gt; AL3 &gt; AL2",IF(AND(X66&gt;=X65,X65&gt;=X67),"AL2 &gt; AL1 &gt; AL3",IF(AND(X66&gt;=X67,X67&gt;=X65),"AL2 &gt; AL3 &gt; AL1",IF(AND(X67&gt;=X65,X65&gt;=X66),"AL3 &gt; AL1 &gt; AL2","AL3 &gt; AL2 &gt; AL1")))))</f>
        <v>AL3 &gt; AL2 &gt; AL1</v>
      </c>
      <c r="Y85" s="129" t="str">
        <f t="shared" si="37"/>
        <v>AL3 &gt; AL2 &gt; AL1</v>
      </c>
      <c r="Z85" s="129" t="str">
        <f t="shared" si="37"/>
        <v>AL3 &gt; AL2 &gt; AL1</v>
      </c>
      <c r="AA85" s="129" t="str">
        <f t="shared" si="37"/>
        <v>AL3 &gt; AL2 &gt; AL1</v>
      </c>
      <c r="AB85" s="129" t="str">
        <f t="shared" si="37"/>
        <v>AL2 &gt; AL3 &gt; AL1</v>
      </c>
      <c r="AC85" s="129" t="str">
        <f t="shared" si="37"/>
        <v>AL2 &gt; AL3 &gt; AL1</v>
      </c>
      <c r="AD85" s="129" t="str">
        <f t="shared" si="37"/>
        <v>AL2 &gt; AL3 &gt; AL1</v>
      </c>
      <c r="AE85" s="129" t="str">
        <f t="shared" si="37"/>
        <v>AL1 &gt; AL2 &gt; AL3</v>
      </c>
      <c r="AF85" s="130" t="str">
        <f t="shared" si="37"/>
        <v>AL1 &gt; AL2 &gt; AL3</v>
      </c>
      <c r="AI85" s="57" t="s">
        <v>137</v>
      </c>
      <c r="AJ85" s="153">
        <v>0.2</v>
      </c>
      <c r="AK85" s="154">
        <v>8.0184598031403098E-2</v>
      </c>
      <c r="AL85" s="154">
        <v>8.7114117316896542E-2</v>
      </c>
      <c r="AM85" s="154">
        <v>9.7266763229989769E-2</v>
      </c>
      <c r="AN85" s="52" t="s">
        <v>168</v>
      </c>
    </row>
    <row r="86" spans="1:40" x14ac:dyDescent="0.25">
      <c r="A86" s="50"/>
      <c r="J86" s="139" t="s">
        <v>156</v>
      </c>
      <c r="K86" s="140" t="str">
        <f>IF(AND(K71&gt;=K72,K72&gt;=K73),"AL1 &gt; AL2 &gt; AL3",IF(AND(K71&gt;=K73,K73&gt;=K72),"AL1 &gt; AL3 &gt; AL2",IF(AND(K72&gt;=K71,K71&gt;=K73),"AL2 &gt; AL1 &gt; AL3",IF(AND(K72&gt;=K73,K73&gt;=K71),"AL2 &gt; AL3 &gt; AL1",IF(AND(K73&gt;=K71,K71&gt;=K72),"AL3 &gt; AL1 &gt; AL2","AL3 &gt; AL2 &gt; AL1")))))</f>
        <v>AL3 &gt; AL2 &gt; AL1</v>
      </c>
      <c r="L86" s="140" t="str">
        <f t="shared" ref="L86:T86" si="38">IF(AND(L71&gt;=L72,L72&gt;=L73),"AL1 &gt; AL2 &gt; AL3",IF(AND(L71&gt;=L73,L73&gt;=L72),"AL1 &gt; AL3 &gt; AL2",IF(AND(L72&gt;=L71,L71&gt;=L73),"AL2 &gt; AL1 &gt; AL3",IF(AND(L72&gt;=L73,L73&gt;=L71),"AL2 &gt; AL3 &gt; AL1",IF(AND(L73&gt;=L71,L71&gt;=L72),"AL3 &gt; AL1 &gt; AL2","AL3 &gt; AL2 &gt; AL1")))))</f>
        <v>AL3 &gt; AL2 &gt; AL1</v>
      </c>
      <c r="M86" s="140" t="str">
        <f>IF(AND(M71&gt;=M72,M72&gt;=M73),"AL1 &gt; AL2 &gt; AL3",IF(AND(M71&gt;=M73,M73&gt;=M72),"AL1 &gt; AL3 &gt; AL2",IF(AND(M72&gt;=M71,M71&gt;=M73),"AL2 &gt; AL1 &gt; AL3",IF(AND(M72&gt;=M73,M73&gt;=M71),"AL2 &gt; AL3 &gt; AL1",IF(AND(M73&gt;=M71,M71&gt;=M72),"AL3 &gt; AL1 &gt; AL2","AL3 &gt; AL2 &gt; AL1")))))</f>
        <v>AL3 &gt; AL2 &gt; AL1</v>
      </c>
      <c r="N86" s="140" t="str">
        <f>IF(AND(N71&gt;=N72,N72&gt;=N73),"AL1 &gt; AL2 &gt; AL3",IF(AND(N71&gt;=N73,N73&gt;=N72),"AL1 &gt; AL3 &gt; AL2",IF(AND(N72&gt;=N71,N71&gt;=N73),"AL2 &gt; AL1 &gt; AL3",IF(AND(N72&gt;=N73,N73&gt;=N71),"AL2 &gt; AL3 &gt; AL1",IF(AND(N73&gt;=N71,N71&gt;=N72),"AL3 &gt; AL1 &gt; AL2","AL3 &gt; AL2 &gt; AL1")))))</f>
        <v>AL3 &gt; AL2 &gt; AL1</v>
      </c>
      <c r="O86" s="140" t="str">
        <f t="shared" si="38"/>
        <v>AL3 &gt; AL2 &gt; AL1</v>
      </c>
      <c r="P86" s="140" t="str">
        <f t="shared" si="38"/>
        <v>AL3 &gt; AL2 &gt; AL1</v>
      </c>
      <c r="Q86" s="140" t="str">
        <f t="shared" si="38"/>
        <v>AL3 &gt; AL2 &gt; AL1</v>
      </c>
      <c r="R86" s="140" t="str">
        <f t="shared" si="38"/>
        <v>AL3 &gt; AL2 &gt; AL1</v>
      </c>
      <c r="S86" s="140" t="str">
        <f t="shared" si="38"/>
        <v>AL3 &gt; AL2 &gt; AL1</v>
      </c>
      <c r="T86" s="141" t="str">
        <f t="shared" si="38"/>
        <v>AL3 &gt; AL2 &gt; AL1</v>
      </c>
      <c r="V86" s="128" t="s">
        <v>158</v>
      </c>
      <c r="W86" s="129" t="str">
        <f>IF(AND(W71&gt;=W72,W72&gt;=W73),"AL1 &gt; AL2 &gt; AL3",IF(AND(W71&gt;=W73,W73&gt;=W72),"AL1 &gt; AL3 &gt; AL2",IF(AND(W72&gt;=W71,W71&gt;=W73),"AL2 &gt; AL1 &gt; AL3",IF(AND(W72&gt;=W73,W73&gt;=W71),"AL2 &gt; AL3 &gt; AL1",IF(AND(W73&gt;=W71,W71&gt;=W72),"AL3 &gt; AL1 &gt; AL2","AL3 &gt; AL2 &gt; AL1")))))</f>
        <v>AL3 &gt; AL2 &gt; AL1</v>
      </c>
      <c r="X86" s="129" t="str">
        <f t="shared" ref="X86:AF86" si="39">IF(AND(X71&gt;=X72,X72&gt;=X73),"AL1 &gt; AL2 &gt; AL3",IF(AND(X71&gt;=X73,X73&gt;=X72),"AL1 &gt; AL3 &gt; AL2",IF(AND(X72&gt;=X71,X71&gt;=X73),"AL2 &gt; AL1 &gt; AL3",IF(AND(X72&gt;=X73,X73&gt;=X71),"AL2 &gt; AL3 &gt; AL1",IF(AND(X73&gt;=X71,X71&gt;=X72),"AL3 &gt; AL1 &gt; AL2","AL3 &gt; AL2 &gt; AL1")))))</f>
        <v>AL3 &gt; AL2 &gt; AL1</v>
      </c>
      <c r="Y86" s="129" t="str">
        <f t="shared" si="39"/>
        <v>AL3 &gt; AL2 &gt; AL1</v>
      </c>
      <c r="Z86" s="129" t="str">
        <f t="shared" si="39"/>
        <v>AL3 &gt; AL2 &gt; AL1</v>
      </c>
      <c r="AA86" s="129" t="str">
        <f t="shared" si="39"/>
        <v>AL3 &gt; AL2 &gt; AL1</v>
      </c>
      <c r="AB86" s="129" t="str">
        <f t="shared" si="39"/>
        <v>AL3 &gt; AL2 &gt; AL1</v>
      </c>
      <c r="AC86" s="129" t="str">
        <f t="shared" si="39"/>
        <v>AL3 &gt; AL2 &gt; AL1</v>
      </c>
      <c r="AD86" s="129" t="str">
        <f t="shared" si="39"/>
        <v>AL3 &gt; AL2 &gt; AL1</v>
      </c>
      <c r="AE86" s="129" t="str">
        <f t="shared" si="39"/>
        <v>AL3 &gt; AL2 &gt; AL1</v>
      </c>
      <c r="AF86" s="130" t="str">
        <f t="shared" si="39"/>
        <v>AL3 &gt; AL2 &gt; AL1</v>
      </c>
      <c r="AI86" s="57" t="s">
        <v>137</v>
      </c>
      <c r="AJ86" s="153">
        <v>0.3</v>
      </c>
      <c r="AK86" s="154">
        <v>8.7907522282099748E-2</v>
      </c>
      <c r="AL86" s="154">
        <v>9.7535550770789681E-2</v>
      </c>
      <c r="AM86" s="154">
        <v>0.10443834490189524</v>
      </c>
      <c r="AN86" s="52" t="s">
        <v>168</v>
      </c>
    </row>
    <row r="87" spans="1:40" x14ac:dyDescent="0.25">
      <c r="J87" s="142" t="s">
        <v>157</v>
      </c>
      <c r="K87" s="143" t="str">
        <f>IF(AND(K77&gt;=K78,K78&gt;=K79),"AL1 &gt; AL2 &gt; AL3",IF(AND(K77&gt;=K79,K79&gt;=K78),"AL1 &gt; AL3 &gt; AL2",IF(AND(K78&gt;=K77,K77&gt;=K79),"AL2 &gt; AL1 &gt; AL3",IF(AND(K78&gt;=K79,K79&gt;=K77),"AL2 &gt; AL3 &gt; AL1",IF(AND(K79&gt;=K77,K77&gt;=K78),"AL3 &gt; AL1 &gt; AL2","AL3 &gt; AL2 &gt; AL1")))))</f>
        <v>AL3 &gt; AL2 &gt; AL1</v>
      </c>
      <c r="L87" s="143" t="str">
        <f t="shared" ref="L87:T87" si="40">IF(AND(L77&gt;=L78,L78&gt;=L79),"AL1 &gt; AL2 &gt; AL3",IF(AND(L77&gt;=L79,L79&gt;=L78),"AL1 &gt; AL3 &gt; AL2",IF(AND(L78&gt;=L77,L77&gt;=L79),"AL2 &gt; AL1 &gt; AL3",IF(AND(L78&gt;=L79,L79&gt;=L77),"AL2 &gt; AL3 &gt; AL1",IF(AND(L79&gt;=L77,L77&gt;=L78),"AL3 &gt; AL1 &gt; AL2","AL3 &gt; AL2 &gt; AL1")))))</f>
        <v>AL3 &gt; AL2 &gt; AL1</v>
      </c>
      <c r="M87" s="143" t="str">
        <f t="shared" si="40"/>
        <v>AL3 &gt; AL2 &gt; AL1</v>
      </c>
      <c r="N87" s="143" t="str">
        <f t="shared" si="40"/>
        <v>AL3 &gt; AL2 &gt; AL1</v>
      </c>
      <c r="O87" s="143" t="str">
        <f t="shared" si="40"/>
        <v>AL3 &gt; AL2 &gt; AL1</v>
      </c>
      <c r="P87" s="143" t="str">
        <f t="shared" si="40"/>
        <v>AL2 &gt; AL3 &gt; AL1</v>
      </c>
      <c r="Q87" s="143" t="str">
        <f t="shared" si="40"/>
        <v>AL2 &gt; AL3 &gt; AL1</v>
      </c>
      <c r="R87" s="143" t="str">
        <f t="shared" si="40"/>
        <v>AL2 &gt; AL3 &gt; AL1</v>
      </c>
      <c r="S87" s="143" t="str">
        <f t="shared" si="40"/>
        <v>AL2 &gt; AL3 &gt; AL1</v>
      </c>
      <c r="T87" s="144" t="str">
        <f t="shared" si="40"/>
        <v>AL2 &gt; AL3 &gt; AL1</v>
      </c>
      <c r="V87" s="131" t="s">
        <v>159</v>
      </c>
      <c r="W87" s="132" t="str">
        <f>IF(AND(W77&gt;=W78,W78&gt;=W79),"AL1 &gt; AL2 &gt; AL3",IF(AND(W77&gt;=W79,W79&gt;=W78),"AL1 &gt; AL3 &gt; AL2",IF(AND(W78&gt;=W77,W77&gt;=W79),"AL2 &gt; AL1 &gt; AL3",IF(AND(W78&gt;=W79,W79&gt;=W77),"AL2 &gt; AL3 &gt; AL1",IF(AND(W79&gt;=W77,W77&gt;=W78),"AL3 &gt; AL1 &gt; AL2","AL3 &gt; AL2 &gt; AL1")))))</f>
        <v>AL2 &gt; AL3 &gt; AL1</v>
      </c>
      <c r="X87" s="132" t="str">
        <f t="shared" ref="X87:AF87" si="41">IF(AND(X77&gt;=X78,X78&gt;=X79),"AL1 &gt; AL2 &gt; AL3",IF(AND(X77&gt;=X79,X79&gt;=X78),"AL1 &gt; AL3 &gt; AL2",IF(AND(X78&gt;=X77,X77&gt;=X79),"AL2 &gt; AL1 &gt; AL3",IF(AND(X78&gt;=X79,X79&gt;=X77),"AL2 &gt; AL3 &gt; AL1",IF(AND(X79&gt;=X77,X77&gt;=X78),"AL3 &gt; AL1 &gt; AL2","AL3 &gt; AL2 &gt; AL1")))))</f>
        <v>AL2 &gt; AL3 &gt; AL1</v>
      </c>
      <c r="Y87" s="132" t="str">
        <f t="shared" si="41"/>
        <v>AL3 &gt; AL2 &gt; AL1</v>
      </c>
      <c r="Z87" s="132" t="str">
        <f t="shared" si="41"/>
        <v>AL3 &gt; AL2 &gt; AL1</v>
      </c>
      <c r="AA87" s="132" t="str">
        <f t="shared" si="41"/>
        <v>AL3 &gt; AL2 &gt; AL1</v>
      </c>
      <c r="AB87" s="132" t="str">
        <f t="shared" si="41"/>
        <v>AL3 &gt; AL2 &gt; AL1</v>
      </c>
      <c r="AC87" s="132" t="str">
        <f t="shared" si="41"/>
        <v>AL3 &gt; AL2 &gt; AL1</v>
      </c>
      <c r="AD87" s="132" t="str">
        <f t="shared" si="41"/>
        <v>AL3 &gt; AL1 &gt; AL2</v>
      </c>
      <c r="AE87" s="132" t="str">
        <f>IF(AND(AE77&gt;=AE78,AE78&gt;=AE79),"AL1 &gt; AL2 &gt; AL3",IF(AND(AE77&gt;=AE79,AE79&gt;=AE78),"AL1 &gt; AL3 &gt; AL2",IF(AND(AE78&gt;=AE77,AE77&gt;=AE79),"AL2 &gt; AL1 &gt; AL3",IF(AND(AE78&gt;=AE79,AE79&gt;=AE77),"AL2 &gt; AL3 &gt; AL1",IF(AND(AE79&gt;=AE77,AE77&gt;=AE78),"AL3 &gt; AL1 &gt; AL2","AL3 &gt; AL2 &gt; AL1")))))</f>
        <v>AL1 &gt; AL3 &gt; AL2</v>
      </c>
      <c r="AF87" s="133" t="str">
        <f t="shared" si="41"/>
        <v>AL1 &gt; AL3 &gt; AL2</v>
      </c>
      <c r="AI87" s="57" t="s">
        <v>137</v>
      </c>
      <c r="AJ87" s="153">
        <v>0.4</v>
      </c>
      <c r="AK87" s="154">
        <v>9.5630446532796412E-2</v>
      </c>
      <c r="AL87" s="154">
        <v>0.10795698422468285</v>
      </c>
      <c r="AM87" s="154">
        <v>0.11160992657380073</v>
      </c>
      <c r="AN87" s="52" t="s">
        <v>168</v>
      </c>
    </row>
    <row r="88" spans="1:40" x14ac:dyDescent="0.25">
      <c r="J88" s="13"/>
      <c r="K88" s="48"/>
      <c r="L88" s="13"/>
      <c r="M88" s="48"/>
      <c r="N88" s="13"/>
      <c r="O88" s="48"/>
      <c r="P88" s="13"/>
      <c r="Q88" s="48"/>
      <c r="R88" s="13"/>
      <c r="S88" s="48"/>
      <c r="T88" s="13"/>
      <c r="V88" s="13"/>
      <c r="W88" s="48"/>
      <c r="X88" s="13"/>
      <c r="Y88" s="48"/>
      <c r="Z88" s="13"/>
      <c r="AA88" s="48"/>
      <c r="AB88" s="13"/>
      <c r="AC88" s="48"/>
      <c r="AD88" s="48"/>
      <c r="AE88" s="48"/>
      <c r="AF88" s="48"/>
      <c r="AI88" s="57" t="s">
        <v>137</v>
      </c>
      <c r="AJ88" s="153">
        <v>0.5</v>
      </c>
      <c r="AK88" s="154">
        <v>0.10335337078349306</v>
      </c>
      <c r="AL88" s="154">
        <v>0.11837841767857599</v>
      </c>
      <c r="AM88" s="154">
        <v>0.11878150824570621</v>
      </c>
      <c r="AN88" s="52" t="s">
        <v>168</v>
      </c>
    </row>
    <row r="89" spans="1:40" x14ac:dyDescent="0.25">
      <c r="J89" s="13"/>
      <c r="K89" s="48"/>
      <c r="L89" s="13"/>
      <c r="M89" s="48"/>
      <c r="N89" s="13"/>
      <c r="O89" s="48"/>
      <c r="P89" s="13"/>
      <c r="Q89" s="48"/>
      <c r="R89" s="13"/>
      <c r="S89" s="48"/>
      <c r="T89" s="13"/>
      <c r="V89" s="13"/>
      <c r="W89" s="48"/>
      <c r="X89" s="13"/>
      <c r="Y89" s="48"/>
      <c r="Z89" s="13"/>
      <c r="AA89" s="48"/>
      <c r="AB89" s="13"/>
      <c r="AC89" s="48"/>
      <c r="AD89" s="48"/>
      <c r="AE89" s="48"/>
      <c r="AF89" s="48"/>
      <c r="AI89" s="57" t="s">
        <v>137</v>
      </c>
      <c r="AJ89" s="153">
        <v>0.6</v>
      </c>
      <c r="AK89" s="154">
        <v>0.11107629503418971</v>
      </c>
      <c r="AL89" s="154">
        <v>0.12879985113246914</v>
      </c>
      <c r="AM89" s="154">
        <v>0.12595308991761167</v>
      </c>
      <c r="AN89" s="52" t="s">
        <v>169</v>
      </c>
    </row>
    <row r="90" spans="1:40" x14ac:dyDescent="0.25">
      <c r="J90" s="44"/>
      <c r="K90" s="48"/>
      <c r="L90" s="44"/>
      <c r="M90" s="48"/>
      <c r="N90" s="44"/>
      <c r="O90" s="48"/>
      <c r="P90" s="44"/>
      <c r="Q90" s="48"/>
      <c r="R90" s="44"/>
      <c r="S90" s="48"/>
      <c r="T90" s="44"/>
      <c r="V90" s="44"/>
      <c r="W90" s="48"/>
      <c r="X90" s="44"/>
      <c r="Y90" s="48"/>
      <c r="Z90" s="44"/>
      <c r="AA90" s="48"/>
      <c r="AB90" s="44"/>
      <c r="AC90" s="48"/>
      <c r="AD90" s="48"/>
      <c r="AE90" s="48"/>
      <c r="AF90" s="48"/>
      <c r="AI90" s="57" t="s">
        <v>137</v>
      </c>
      <c r="AJ90" s="153">
        <v>0.7</v>
      </c>
      <c r="AK90" s="154">
        <v>0.11879921928488636</v>
      </c>
      <c r="AL90" s="154">
        <v>0.13922128458636229</v>
      </c>
      <c r="AM90" s="154">
        <v>0.13312467158951716</v>
      </c>
      <c r="AN90" s="52" t="s">
        <v>169</v>
      </c>
    </row>
    <row r="91" spans="1:40" x14ac:dyDescent="0.25">
      <c r="A91" s="13"/>
      <c r="J91" s="13"/>
      <c r="K91" s="134"/>
      <c r="L91" s="13"/>
      <c r="M91" s="134"/>
      <c r="N91" s="13"/>
      <c r="O91" s="134"/>
      <c r="P91" s="13"/>
      <c r="Q91" s="134"/>
      <c r="R91" s="13"/>
      <c r="S91" s="134"/>
      <c r="T91" s="13"/>
      <c r="V91" s="13"/>
      <c r="W91" s="134"/>
      <c r="X91" s="13"/>
      <c r="Y91" s="134"/>
      <c r="Z91" s="13"/>
      <c r="AA91" s="134"/>
      <c r="AB91" s="13"/>
      <c r="AC91" s="134"/>
      <c r="AD91" s="134"/>
      <c r="AE91" s="134"/>
      <c r="AF91" s="134"/>
      <c r="AI91" s="57" t="s">
        <v>137</v>
      </c>
      <c r="AJ91" s="153">
        <v>0.8</v>
      </c>
      <c r="AK91" s="154">
        <v>0.12652214353558303</v>
      </c>
      <c r="AL91" s="154">
        <v>0.14964271804025547</v>
      </c>
      <c r="AM91" s="154">
        <v>0.14029625326142264</v>
      </c>
      <c r="AN91" s="52" t="s">
        <v>169</v>
      </c>
    </row>
    <row r="92" spans="1:40" x14ac:dyDescent="0.25">
      <c r="J92" s="13"/>
      <c r="K92" s="47"/>
      <c r="L92" s="13"/>
      <c r="M92" s="47"/>
      <c r="N92" s="13"/>
      <c r="O92" s="47"/>
      <c r="P92" s="13"/>
      <c r="Q92" s="47"/>
      <c r="R92" s="13"/>
      <c r="S92" s="47"/>
      <c r="T92" s="13"/>
      <c r="V92" s="13"/>
      <c r="W92" s="47"/>
      <c r="X92" s="13"/>
      <c r="Y92" s="47"/>
      <c r="Z92" s="13"/>
      <c r="AA92" s="47"/>
      <c r="AB92" s="13"/>
      <c r="AC92" s="47"/>
      <c r="AD92" s="47"/>
      <c r="AE92" s="47"/>
      <c r="AF92" s="47"/>
      <c r="AI92" s="57" t="s">
        <v>137</v>
      </c>
      <c r="AJ92" s="153">
        <v>0.9</v>
      </c>
      <c r="AK92" s="154">
        <v>0.13424506778627968</v>
      </c>
      <c r="AL92" s="154">
        <v>0.1600641514941486</v>
      </c>
      <c r="AM92" s="154">
        <v>0.14746783493332813</v>
      </c>
      <c r="AN92" s="52" t="s">
        <v>169</v>
      </c>
    </row>
    <row r="93" spans="1:40" x14ac:dyDescent="0.25">
      <c r="J93" s="13"/>
      <c r="K93" s="47"/>
      <c r="L93" s="13"/>
      <c r="M93" s="47"/>
      <c r="N93" s="13"/>
      <c r="O93" s="47"/>
      <c r="P93" s="13"/>
      <c r="Q93" s="47"/>
      <c r="R93" s="13"/>
      <c r="S93" s="47"/>
      <c r="T93" s="13"/>
      <c r="V93" s="13"/>
      <c r="W93" s="47"/>
      <c r="X93" s="13"/>
      <c r="Y93" s="47"/>
      <c r="Z93" s="13"/>
      <c r="AA93" s="47"/>
      <c r="AB93" s="13"/>
      <c r="AC93" s="47"/>
      <c r="AD93" s="47"/>
      <c r="AE93" s="47"/>
      <c r="AF93" s="47"/>
      <c r="AI93" s="58" t="s">
        <v>137</v>
      </c>
      <c r="AJ93" s="59">
        <v>1</v>
      </c>
      <c r="AK93" s="117">
        <v>0.14196799203697633</v>
      </c>
      <c r="AL93" s="117">
        <v>0.17048558494804175</v>
      </c>
      <c r="AM93" s="117">
        <v>0.15463941660523361</v>
      </c>
      <c r="AN93" s="53" t="s">
        <v>169</v>
      </c>
    </row>
    <row r="94" spans="1:40" x14ac:dyDescent="0.25">
      <c r="J94" s="13"/>
      <c r="K94" s="47"/>
      <c r="L94" s="13"/>
      <c r="M94" s="47"/>
      <c r="N94" s="13"/>
      <c r="O94" s="47"/>
      <c r="P94" s="13"/>
      <c r="Q94" s="47"/>
      <c r="R94" s="13"/>
      <c r="S94" s="47"/>
      <c r="T94" s="13"/>
      <c r="V94" s="13"/>
      <c r="W94" s="47"/>
      <c r="X94" s="13"/>
      <c r="Y94" s="47"/>
      <c r="Z94" s="13"/>
      <c r="AA94" s="47"/>
      <c r="AB94" s="13"/>
      <c r="AC94" s="47"/>
      <c r="AD94" s="47"/>
      <c r="AE94" s="47"/>
      <c r="AF94" s="47"/>
      <c r="AI94" s="148"/>
      <c r="AJ94" s="54"/>
      <c r="AK94" s="54"/>
      <c r="AL94" s="54"/>
      <c r="AM94" s="54"/>
      <c r="AN94" s="149"/>
    </row>
    <row r="95" spans="1:40" x14ac:dyDescent="0.25">
      <c r="J95" s="13"/>
      <c r="K95" s="48"/>
      <c r="L95" s="13"/>
      <c r="M95" s="48"/>
      <c r="N95" s="13"/>
      <c r="O95" s="48"/>
      <c r="P95" s="13"/>
      <c r="Q95" s="48"/>
      <c r="R95" s="13"/>
      <c r="S95" s="48"/>
      <c r="T95" s="13"/>
      <c r="V95" s="13"/>
      <c r="W95" s="48"/>
      <c r="X95" s="13"/>
      <c r="Y95" s="48"/>
      <c r="Z95" s="13"/>
      <c r="AA95" s="48"/>
      <c r="AB95" s="13"/>
      <c r="AC95" s="48"/>
      <c r="AD95" s="48"/>
      <c r="AE95" s="48"/>
      <c r="AF95" s="48"/>
      <c r="AI95" s="148"/>
      <c r="AJ95" s="54"/>
      <c r="AK95" s="54"/>
      <c r="AL95" s="54"/>
      <c r="AM95" s="54"/>
      <c r="AN95" s="149"/>
    </row>
    <row r="96" spans="1:40" x14ac:dyDescent="0.25">
      <c r="J96" s="135"/>
      <c r="K96" s="48"/>
      <c r="L96" s="135"/>
      <c r="M96" s="48"/>
      <c r="N96" s="135"/>
      <c r="O96" s="48"/>
      <c r="P96" s="135"/>
      <c r="Q96" s="48"/>
      <c r="R96" s="135"/>
      <c r="S96" s="48"/>
      <c r="T96" s="135"/>
      <c r="V96" s="135"/>
      <c r="W96" s="48"/>
      <c r="X96" s="135"/>
      <c r="Y96" s="48"/>
      <c r="Z96" s="135"/>
      <c r="AA96" s="48"/>
      <c r="AB96" s="135"/>
      <c r="AC96" s="48"/>
      <c r="AD96" s="48"/>
      <c r="AE96" s="48"/>
      <c r="AF96" s="48"/>
      <c r="AI96" s="148"/>
      <c r="AJ96" s="54"/>
      <c r="AK96" s="54"/>
      <c r="AL96" s="54"/>
      <c r="AM96" s="54"/>
      <c r="AN96" s="149"/>
    </row>
    <row r="97" spans="1:40" x14ac:dyDescent="0.25">
      <c r="J97" s="13"/>
      <c r="K97" s="48"/>
      <c r="L97" s="13"/>
      <c r="M97" s="48"/>
      <c r="N97" s="13"/>
      <c r="O97" s="48"/>
      <c r="P97" s="13"/>
      <c r="Q97" s="48"/>
      <c r="R97" s="13"/>
      <c r="S97" s="48"/>
      <c r="T97" s="13"/>
      <c r="V97" s="13"/>
      <c r="W97" s="48"/>
      <c r="X97" s="13"/>
      <c r="Y97" s="48"/>
      <c r="Z97" s="13"/>
      <c r="AA97" s="48"/>
      <c r="AB97" s="13"/>
      <c r="AC97" s="48"/>
      <c r="AD97" s="48"/>
      <c r="AE97" s="48"/>
      <c r="AF97" s="48"/>
      <c r="AI97" s="158" t="s">
        <v>170</v>
      </c>
      <c r="AJ97" s="159"/>
      <c r="AK97" s="159"/>
      <c r="AL97" s="159"/>
      <c r="AM97" s="159"/>
      <c r="AN97" s="160"/>
    </row>
    <row r="98" spans="1:40" x14ac:dyDescent="0.25">
      <c r="A98" s="13"/>
      <c r="J98" s="13"/>
      <c r="K98" s="134"/>
      <c r="L98" s="13"/>
      <c r="M98" s="134"/>
      <c r="N98" s="13"/>
      <c r="O98" s="134"/>
      <c r="P98" s="13"/>
      <c r="Q98" s="134"/>
      <c r="R98" s="13"/>
      <c r="S98" s="134"/>
      <c r="T98" s="13"/>
      <c r="V98" s="13"/>
      <c r="W98" s="134"/>
      <c r="X98" s="13"/>
      <c r="Y98" s="134"/>
      <c r="Z98" s="13"/>
      <c r="AA98" s="134"/>
      <c r="AB98" s="13"/>
      <c r="AC98" s="134"/>
      <c r="AD98" s="134"/>
      <c r="AE98" s="134"/>
      <c r="AF98" s="134"/>
      <c r="AI98" s="148"/>
      <c r="AJ98" s="54"/>
      <c r="AK98" s="54"/>
      <c r="AL98" s="54"/>
      <c r="AM98" s="54"/>
      <c r="AN98" s="149"/>
    </row>
    <row r="99" spans="1:40" x14ac:dyDescent="0.25">
      <c r="J99" s="13"/>
      <c r="K99" s="47"/>
      <c r="L99" s="13"/>
      <c r="M99" s="47"/>
      <c r="N99" s="13"/>
      <c r="O99" s="47"/>
      <c r="P99" s="13"/>
      <c r="Q99" s="47"/>
      <c r="R99" s="13"/>
      <c r="S99" s="47"/>
      <c r="T99" s="13"/>
      <c r="V99" s="13"/>
      <c r="W99" s="47"/>
      <c r="X99" s="13"/>
      <c r="Y99" s="47"/>
      <c r="Z99" s="13"/>
      <c r="AA99" s="47"/>
      <c r="AB99" s="13"/>
      <c r="AC99" s="47"/>
      <c r="AD99" s="47"/>
      <c r="AE99" s="47"/>
      <c r="AF99" s="47"/>
      <c r="AI99" s="150" t="s">
        <v>161</v>
      </c>
      <c r="AJ99" s="151" t="s">
        <v>162</v>
      </c>
      <c r="AK99" s="151" t="s">
        <v>163</v>
      </c>
      <c r="AL99" s="151" t="s">
        <v>164</v>
      </c>
      <c r="AM99" s="151" t="s">
        <v>165</v>
      </c>
      <c r="AN99" s="152" t="s">
        <v>166</v>
      </c>
    </row>
    <row r="100" spans="1:40" x14ac:dyDescent="0.25">
      <c r="J100" s="13"/>
      <c r="K100" s="47"/>
      <c r="L100" s="13"/>
      <c r="M100" s="47"/>
      <c r="N100" s="13"/>
      <c r="O100" s="47"/>
      <c r="P100" s="13"/>
      <c r="Q100" s="47"/>
      <c r="R100" s="13"/>
      <c r="S100" s="47"/>
      <c r="T100" s="13"/>
      <c r="V100" s="13"/>
      <c r="W100" s="47"/>
      <c r="X100" s="13"/>
      <c r="Y100" s="47"/>
      <c r="Z100" s="13"/>
      <c r="AA100" s="47"/>
      <c r="AB100" s="13"/>
      <c r="AC100" s="47"/>
      <c r="AD100" s="47"/>
      <c r="AE100" s="47"/>
      <c r="AF100" s="47"/>
      <c r="AI100" s="62" t="s">
        <v>167</v>
      </c>
      <c r="AJ100" s="156">
        <v>0.1</v>
      </c>
      <c r="AK100" s="157">
        <v>5.2362774925422059E-3</v>
      </c>
      <c r="AL100" s="157">
        <v>4.1947597671863873E-2</v>
      </c>
      <c r="AM100" s="157">
        <v>4.3937897889708609E-2</v>
      </c>
      <c r="AN100" s="161" t="s">
        <v>168</v>
      </c>
    </row>
    <row r="101" spans="1:40" x14ac:dyDescent="0.25">
      <c r="J101" s="13"/>
      <c r="K101" s="47"/>
      <c r="L101" s="13"/>
      <c r="M101" s="47"/>
      <c r="N101" s="13"/>
      <c r="O101" s="47"/>
      <c r="P101" s="13"/>
      <c r="Q101" s="47"/>
      <c r="R101" s="13"/>
      <c r="S101" s="47"/>
      <c r="T101" s="13"/>
      <c r="V101" s="13"/>
      <c r="W101" s="47"/>
      <c r="X101" s="13"/>
      <c r="Y101" s="47"/>
      <c r="Z101" s="13"/>
      <c r="AA101" s="47"/>
      <c r="AB101" s="13"/>
      <c r="AC101" s="47"/>
      <c r="AD101" s="47"/>
      <c r="AE101" s="47"/>
      <c r="AF101" s="47"/>
      <c r="AI101" s="62" t="s">
        <v>167</v>
      </c>
      <c r="AJ101" s="156">
        <v>0.2</v>
      </c>
      <c r="AK101" s="157">
        <v>1.3781209734048908E-2</v>
      </c>
      <c r="AL101" s="157">
        <v>4.5903203787707014E-2</v>
      </c>
      <c r="AM101" s="157">
        <v>4.7474782454775599E-2</v>
      </c>
      <c r="AN101" s="161" t="s">
        <v>168</v>
      </c>
    </row>
    <row r="102" spans="1:40" x14ac:dyDescent="0.25">
      <c r="AI102" s="62" t="s">
        <v>167</v>
      </c>
      <c r="AJ102" s="156">
        <v>0.3</v>
      </c>
      <c r="AK102" s="157">
        <v>2.2326141975555609E-2</v>
      </c>
      <c r="AL102" s="157">
        <v>4.9858809903550155E-2</v>
      </c>
      <c r="AM102" s="157">
        <v>5.1011667019842583E-2</v>
      </c>
      <c r="AN102" s="161" t="s">
        <v>168</v>
      </c>
    </row>
    <row r="103" spans="1:40" x14ac:dyDescent="0.25">
      <c r="AI103" s="62" t="s">
        <v>167</v>
      </c>
      <c r="AJ103" s="156">
        <v>0.4</v>
      </c>
      <c r="AK103" s="157">
        <v>3.0871074217062311E-2</v>
      </c>
      <c r="AL103" s="157">
        <v>5.3814416019393303E-2</v>
      </c>
      <c r="AM103" s="157">
        <v>5.4548551584909573E-2</v>
      </c>
      <c r="AN103" s="161" t="s">
        <v>168</v>
      </c>
    </row>
    <row r="104" spans="1:40" x14ac:dyDescent="0.25">
      <c r="AI104" s="62" t="s">
        <v>167</v>
      </c>
      <c r="AJ104" s="156">
        <v>0.5</v>
      </c>
      <c r="AK104" s="157">
        <v>3.9416006458569013E-2</v>
      </c>
      <c r="AL104" s="157">
        <v>5.7770022135236444E-2</v>
      </c>
      <c r="AM104" s="157">
        <v>5.8085436149976563E-2</v>
      </c>
      <c r="AN104" s="161" t="s">
        <v>168</v>
      </c>
    </row>
    <row r="105" spans="1:40" x14ac:dyDescent="0.25">
      <c r="AI105" s="62" t="s">
        <v>167</v>
      </c>
      <c r="AJ105" s="156">
        <v>0.6</v>
      </c>
      <c r="AK105" s="157">
        <v>4.7960938700075714E-2</v>
      </c>
      <c r="AL105" s="157">
        <v>6.1725628251079585E-2</v>
      </c>
      <c r="AM105" s="157">
        <v>6.1622320715043546E-2</v>
      </c>
      <c r="AN105" s="161" t="s">
        <v>169</v>
      </c>
    </row>
    <row r="106" spans="1:40" x14ac:dyDescent="0.25">
      <c r="AI106" s="62" t="s">
        <v>167</v>
      </c>
      <c r="AJ106" s="156">
        <v>0.7</v>
      </c>
      <c r="AK106" s="157">
        <v>5.6505870941582409E-2</v>
      </c>
      <c r="AL106" s="157">
        <v>6.5681234366922719E-2</v>
      </c>
      <c r="AM106" s="157">
        <v>6.5159205280110544E-2</v>
      </c>
      <c r="AN106" s="161" t="s">
        <v>169</v>
      </c>
    </row>
    <row r="107" spans="1:40" x14ac:dyDescent="0.25">
      <c r="AI107" s="62" t="s">
        <v>167</v>
      </c>
      <c r="AJ107" s="156">
        <v>0.8</v>
      </c>
      <c r="AK107" s="157">
        <v>6.5050803183089118E-2</v>
      </c>
      <c r="AL107" s="157">
        <v>6.9636840482765874E-2</v>
      </c>
      <c r="AM107" s="157">
        <v>6.8696089845177527E-2</v>
      </c>
      <c r="AN107" s="161" t="s">
        <v>169</v>
      </c>
    </row>
    <row r="108" spans="1:40" x14ac:dyDescent="0.25">
      <c r="AI108" s="62" t="s">
        <v>167</v>
      </c>
      <c r="AJ108" s="156">
        <v>0.9</v>
      </c>
      <c r="AK108" s="157">
        <v>7.3595735424595826E-2</v>
      </c>
      <c r="AL108" s="157">
        <v>7.3592446598609015E-2</v>
      </c>
      <c r="AM108" s="157">
        <v>7.223297441024451E-2</v>
      </c>
      <c r="AN108" s="161" t="s">
        <v>171</v>
      </c>
    </row>
    <row r="109" spans="1:40" x14ac:dyDescent="0.25">
      <c r="AI109" s="62" t="s">
        <v>167</v>
      </c>
      <c r="AJ109" s="156">
        <v>1</v>
      </c>
      <c r="AK109" s="157">
        <v>8.2140667666102521E-2</v>
      </c>
      <c r="AL109" s="157">
        <v>7.7548052714452156E-2</v>
      </c>
      <c r="AM109" s="157">
        <v>7.5769858975311508E-2</v>
      </c>
      <c r="AN109" s="161" t="s">
        <v>171</v>
      </c>
    </row>
    <row r="110" spans="1:40" x14ac:dyDescent="0.25">
      <c r="AI110" s="65" t="s">
        <v>128</v>
      </c>
      <c r="AJ110" s="66">
        <v>0.1</v>
      </c>
      <c r="AK110" s="120">
        <v>3.8990543167279124E-2</v>
      </c>
      <c r="AL110" s="120">
        <v>5.650069685827501E-2</v>
      </c>
      <c r="AM110" s="120">
        <v>5.9254766425625438E-2</v>
      </c>
      <c r="AN110" s="67" t="s">
        <v>168</v>
      </c>
    </row>
    <row r="111" spans="1:40" x14ac:dyDescent="0.25">
      <c r="AI111" s="68" t="s">
        <v>128</v>
      </c>
      <c r="AJ111" s="162">
        <v>0.2</v>
      </c>
      <c r="AK111" s="163">
        <v>3.899055768544011E-2</v>
      </c>
      <c r="AL111" s="163">
        <v>5.6500698259034837E-2</v>
      </c>
      <c r="AM111" s="163">
        <v>5.9254777117721584E-2</v>
      </c>
      <c r="AN111" s="69" t="s">
        <v>168</v>
      </c>
    </row>
    <row r="112" spans="1:40" x14ac:dyDescent="0.25">
      <c r="AI112" s="68" t="s">
        <v>128</v>
      </c>
      <c r="AJ112" s="162">
        <v>0.3</v>
      </c>
      <c r="AK112" s="163">
        <v>3.8990572203601102E-2</v>
      </c>
      <c r="AL112" s="163">
        <v>5.6500699659794658E-2</v>
      </c>
      <c r="AM112" s="163">
        <v>5.9254787809817723E-2</v>
      </c>
      <c r="AN112" s="69" t="s">
        <v>168</v>
      </c>
    </row>
    <row r="113" spans="35:40" x14ac:dyDescent="0.25">
      <c r="AI113" s="68" t="s">
        <v>128</v>
      </c>
      <c r="AJ113" s="162">
        <v>0.4</v>
      </c>
      <c r="AK113" s="163">
        <v>3.8990586721762088E-2</v>
      </c>
      <c r="AL113" s="163">
        <v>5.6500701060554478E-2</v>
      </c>
      <c r="AM113" s="163">
        <v>5.9254798501913869E-2</v>
      </c>
      <c r="AN113" s="69" t="s">
        <v>168</v>
      </c>
    </row>
    <row r="114" spans="35:40" x14ac:dyDescent="0.25">
      <c r="AI114" s="68" t="s">
        <v>128</v>
      </c>
      <c r="AJ114" s="162">
        <v>0.5</v>
      </c>
      <c r="AK114" s="163">
        <v>3.8990601239923081E-2</v>
      </c>
      <c r="AL114" s="163">
        <v>5.6500702461314306E-2</v>
      </c>
      <c r="AM114" s="163">
        <v>5.9254809194010015E-2</v>
      </c>
      <c r="AN114" s="69" t="s">
        <v>168</v>
      </c>
    </row>
    <row r="115" spans="35:40" x14ac:dyDescent="0.25">
      <c r="AI115" s="68" t="s">
        <v>128</v>
      </c>
      <c r="AJ115" s="162">
        <v>0.6</v>
      </c>
      <c r="AK115" s="163">
        <v>3.8990615758084074E-2</v>
      </c>
      <c r="AL115" s="163">
        <v>5.6500703862074127E-2</v>
      </c>
      <c r="AM115" s="163">
        <v>5.9254819886106161E-2</v>
      </c>
      <c r="AN115" s="69" t="s">
        <v>168</v>
      </c>
    </row>
    <row r="116" spans="35:40" x14ac:dyDescent="0.25">
      <c r="AI116" s="68" t="s">
        <v>128</v>
      </c>
      <c r="AJ116" s="162">
        <v>0.7</v>
      </c>
      <c r="AK116" s="163">
        <v>3.899063027624506E-2</v>
      </c>
      <c r="AL116" s="163">
        <v>5.6500705262833947E-2</v>
      </c>
      <c r="AM116" s="163">
        <v>5.9254830578202307E-2</v>
      </c>
      <c r="AN116" s="69" t="s">
        <v>168</v>
      </c>
    </row>
    <row r="117" spans="35:40" x14ac:dyDescent="0.25">
      <c r="AI117" s="68" t="s">
        <v>128</v>
      </c>
      <c r="AJ117" s="162">
        <v>0.8</v>
      </c>
      <c r="AK117" s="163">
        <v>3.8990644794406053E-2</v>
      </c>
      <c r="AL117" s="163">
        <v>5.6500706663593768E-2</v>
      </c>
      <c r="AM117" s="163">
        <v>5.9254841270298453E-2</v>
      </c>
      <c r="AN117" s="69" t="s">
        <v>168</v>
      </c>
    </row>
    <row r="118" spans="35:40" x14ac:dyDescent="0.25">
      <c r="AI118" s="68" t="s">
        <v>128</v>
      </c>
      <c r="AJ118" s="162">
        <v>0.9</v>
      </c>
      <c r="AK118" s="163">
        <v>3.8990659312567039E-2</v>
      </c>
      <c r="AL118" s="163">
        <v>5.6500708064353596E-2</v>
      </c>
      <c r="AM118" s="163">
        <v>5.9254851962394592E-2</v>
      </c>
      <c r="AN118" s="69" t="s">
        <v>168</v>
      </c>
    </row>
    <row r="119" spans="35:40" x14ac:dyDescent="0.25">
      <c r="AI119" s="70" t="s">
        <v>128</v>
      </c>
      <c r="AJ119" s="71">
        <v>1</v>
      </c>
      <c r="AK119" s="121">
        <v>3.8990673830728032E-2</v>
      </c>
      <c r="AL119" s="121">
        <v>5.6500709465113416E-2</v>
      </c>
      <c r="AM119" s="121">
        <v>5.9254862654490738E-2</v>
      </c>
      <c r="AN119" s="72" t="s">
        <v>168</v>
      </c>
    </row>
    <row r="120" spans="35:40" x14ac:dyDescent="0.25">
      <c r="AI120" s="62" t="s">
        <v>137</v>
      </c>
      <c r="AJ120" s="156">
        <v>0.1</v>
      </c>
      <c r="AK120" s="157">
        <v>-2.506018942396929E-2</v>
      </c>
      <c r="AL120" s="157">
        <v>2.2154240577763447E-2</v>
      </c>
      <c r="AM120" s="157">
        <v>2.0452415334309214E-2</v>
      </c>
      <c r="AN120" s="161" t="s">
        <v>169</v>
      </c>
    </row>
    <row r="121" spans="35:40" x14ac:dyDescent="0.25">
      <c r="AI121" s="62" t="s">
        <v>137</v>
      </c>
      <c r="AJ121" s="156">
        <v>0.2</v>
      </c>
      <c r="AK121" s="157">
        <v>-9.0499689552259802E-3</v>
      </c>
      <c r="AL121" s="157">
        <v>3.0799656017520324E-2</v>
      </c>
      <c r="AM121" s="157">
        <v>3.0099500718372404E-2</v>
      </c>
      <c r="AN121" s="161" t="s">
        <v>169</v>
      </c>
    </row>
    <row r="122" spans="35:40" x14ac:dyDescent="0.25">
      <c r="AI122" s="62" t="s">
        <v>137</v>
      </c>
      <c r="AJ122" s="156">
        <v>0.3</v>
      </c>
      <c r="AK122" s="157">
        <v>6.9602515135173335E-3</v>
      </c>
      <c r="AL122" s="157">
        <v>3.94450714572772E-2</v>
      </c>
      <c r="AM122" s="157">
        <v>3.9746586102435588E-2</v>
      </c>
      <c r="AN122" s="161" t="s">
        <v>168</v>
      </c>
    </row>
    <row r="123" spans="35:40" x14ac:dyDescent="0.25">
      <c r="AI123" s="62" t="s">
        <v>137</v>
      </c>
      <c r="AJ123" s="156">
        <v>0.4</v>
      </c>
      <c r="AK123" s="157">
        <v>2.297047198226064E-2</v>
      </c>
      <c r="AL123" s="157">
        <v>4.8090486897034081E-2</v>
      </c>
      <c r="AM123" s="157">
        <v>4.9393671486498786E-2</v>
      </c>
      <c r="AN123" s="161" t="s">
        <v>168</v>
      </c>
    </row>
    <row r="124" spans="35:40" x14ac:dyDescent="0.25">
      <c r="AI124" s="62" t="s">
        <v>137</v>
      </c>
      <c r="AJ124" s="156">
        <v>0.5</v>
      </c>
      <c r="AK124" s="157">
        <v>3.8980692451003954E-2</v>
      </c>
      <c r="AL124" s="157">
        <v>5.6735902336790961E-2</v>
      </c>
      <c r="AM124" s="157">
        <v>5.904075687056197E-2</v>
      </c>
      <c r="AN124" s="161" t="s">
        <v>168</v>
      </c>
    </row>
    <row r="125" spans="35:40" x14ac:dyDescent="0.25">
      <c r="AI125" s="62" t="s">
        <v>137</v>
      </c>
      <c r="AJ125" s="156">
        <v>0.6</v>
      </c>
      <c r="AK125" s="157">
        <v>5.4990912919747267E-2</v>
      </c>
      <c r="AL125" s="157">
        <v>6.5381317776547848E-2</v>
      </c>
      <c r="AM125" s="157">
        <v>6.8687842254625153E-2</v>
      </c>
      <c r="AN125" s="161" t="s">
        <v>168</v>
      </c>
    </row>
    <row r="126" spans="35:40" x14ac:dyDescent="0.25">
      <c r="AI126" s="62" t="s">
        <v>137</v>
      </c>
      <c r="AJ126" s="156">
        <v>0.7</v>
      </c>
      <c r="AK126" s="157">
        <v>7.1001133388490567E-2</v>
      </c>
      <c r="AL126" s="157">
        <v>7.4026733216304708E-2</v>
      </c>
      <c r="AM126" s="157">
        <v>7.8334927638688337E-2</v>
      </c>
      <c r="AN126" s="161" t="s">
        <v>168</v>
      </c>
    </row>
    <row r="127" spans="35:40" x14ac:dyDescent="0.25">
      <c r="AI127" s="62" t="s">
        <v>137</v>
      </c>
      <c r="AJ127" s="156">
        <v>0.8</v>
      </c>
      <c r="AK127" s="157">
        <v>8.7011353857233881E-2</v>
      </c>
      <c r="AL127" s="157">
        <v>8.2672148656061595E-2</v>
      </c>
      <c r="AM127" s="157">
        <v>8.7982013022751548E-2</v>
      </c>
      <c r="AN127" s="161" t="s">
        <v>172</v>
      </c>
    </row>
    <row r="128" spans="35:40" x14ac:dyDescent="0.25">
      <c r="AI128" s="62" t="s">
        <v>137</v>
      </c>
      <c r="AJ128" s="156">
        <v>0.9</v>
      </c>
      <c r="AK128" s="157">
        <v>0.10302157432597719</v>
      </c>
      <c r="AL128" s="157">
        <v>9.1317564095818482E-2</v>
      </c>
      <c r="AM128" s="157">
        <v>9.7629098406814732E-2</v>
      </c>
      <c r="AN128" s="161" t="s">
        <v>173</v>
      </c>
    </row>
    <row r="129" spans="35:40" x14ac:dyDescent="0.25">
      <c r="AI129" s="63" t="s">
        <v>137</v>
      </c>
      <c r="AJ129" s="64">
        <v>1</v>
      </c>
      <c r="AK129" s="119">
        <v>0.11903179479472051</v>
      </c>
      <c r="AL129" s="119">
        <v>9.9962979535575355E-2</v>
      </c>
      <c r="AM129" s="119">
        <v>0.10727618379087792</v>
      </c>
      <c r="AN129" s="164" t="s">
        <v>173</v>
      </c>
    </row>
    <row r="130" spans="35:40" x14ac:dyDescent="0.25">
      <c r="AI130" s="54"/>
      <c r="AJ130" s="54"/>
      <c r="AK130" s="122"/>
      <c r="AL130" s="122"/>
      <c r="AM130" s="122"/>
      <c r="AN130" s="54"/>
    </row>
    <row r="131" spans="35:40" x14ac:dyDescent="0.25">
      <c r="AI131" s="54"/>
      <c r="AJ131" s="54"/>
      <c r="AK131" s="122"/>
      <c r="AL131" s="122"/>
      <c r="AM131" s="122"/>
      <c r="AN131" s="54"/>
    </row>
    <row r="132" spans="35:40" x14ac:dyDescent="0.25">
      <c r="AI132" s="54"/>
      <c r="AJ132" s="54"/>
      <c r="AK132" s="54"/>
      <c r="AL132" s="54"/>
      <c r="AM132" s="54"/>
      <c r="AN132" s="54"/>
    </row>
    <row r="133" spans="35:40" x14ac:dyDescent="0.25">
      <c r="AI133" s="54"/>
      <c r="AJ133" s="54"/>
      <c r="AK133" s="54"/>
      <c r="AL133" s="54"/>
      <c r="AM133" s="54"/>
      <c r="AN133" s="54"/>
    </row>
    <row r="134" spans="35:40" x14ac:dyDescent="0.25">
      <c r="AI134" s="54"/>
      <c r="AJ134" s="54"/>
      <c r="AK134" s="54"/>
      <c r="AL134" s="54"/>
      <c r="AM134" s="54"/>
      <c r="AN134" s="54"/>
    </row>
    <row r="135" spans="35:40" x14ac:dyDescent="0.25">
      <c r="AI135" s="54"/>
      <c r="AJ135" s="54"/>
      <c r="AK135" s="54"/>
      <c r="AL135" s="54"/>
      <c r="AM135" s="54"/>
      <c r="AN135" s="54"/>
    </row>
    <row r="136" spans="35:40" x14ac:dyDescent="0.25">
      <c r="AI136" s="54"/>
      <c r="AJ136" s="54"/>
      <c r="AK136" s="54"/>
      <c r="AL136" s="54"/>
      <c r="AM136" s="54"/>
      <c r="AN136" s="54"/>
    </row>
    <row r="137" spans="35:40" x14ac:dyDescent="0.25">
      <c r="AI137" s="54"/>
      <c r="AJ137" s="54"/>
      <c r="AK137" s="54"/>
      <c r="AL137" s="54"/>
      <c r="AM137" s="54"/>
      <c r="AN137" s="54"/>
    </row>
    <row r="138" spans="35:40" x14ac:dyDescent="0.25">
      <c r="AI138" s="54"/>
      <c r="AJ138" s="54"/>
      <c r="AK138" s="54"/>
      <c r="AL138" s="54"/>
      <c r="AM138" s="54"/>
      <c r="AN138" s="54"/>
    </row>
    <row r="139" spans="35:40" x14ac:dyDescent="0.25">
      <c r="AI139" s="54"/>
      <c r="AJ139" s="54"/>
      <c r="AK139" s="54"/>
      <c r="AL139" s="54"/>
      <c r="AM139" s="54"/>
      <c r="AN139" s="54"/>
    </row>
    <row r="140" spans="35:40" x14ac:dyDescent="0.25">
      <c r="AI140" s="54"/>
      <c r="AJ140" s="54"/>
      <c r="AK140" s="54"/>
      <c r="AL140" s="54"/>
      <c r="AM140" s="54"/>
      <c r="AN140" s="54"/>
    </row>
  </sheetData>
  <sortState xmlns:xlrd2="http://schemas.microsoft.com/office/spreadsheetml/2017/richdata2" ref="V76:V78">
    <sortCondition descending="1" ref="V76:V78"/>
  </sortState>
  <mergeCells count="3">
    <mergeCell ref="E76:F76"/>
    <mergeCell ref="A39:C39"/>
    <mergeCell ref="E62:F62"/>
  </mergeCells>
  <phoneticPr fontId="2" type="noConversion"/>
  <pageMargins left="0.7" right="0.7" top="0.75" bottom="0.75" header="0.3" footer="0.3"/>
  <ignoredErrors>
    <ignoredError sqref="B3:I4 K3:AA35 AS3:AS5 AC6:AS38 AC3:AR5 B6:I35 B5:F5 H5:I5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Questionnaire Data</vt:lpstr>
      <vt:lpstr>Filtered Questionnaire Data</vt:lpstr>
      <vt:lpstr>Criteria Assessment</vt:lpstr>
      <vt:lpstr>Criteria Weight Determination</vt:lpstr>
      <vt:lpstr>Alternative Assessment</vt:lpstr>
      <vt:lpstr>Ranking Determination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Dwi Nurkarimah</cp:lastModifiedBy>
  <dcterms:created xsi:type="dcterms:W3CDTF">2026-05-14T19:49:12Z</dcterms:created>
  <dcterms:modified xsi:type="dcterms:W3CDTF">2026-05-16T10:02:31Z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2026-01-24T23:43:53-05:00</dcterms:created>
  <dcterms:modified xsi:type="dcterms:W3CDTF">2026-01-24T23:43:53-05:00</dcterms:modified>
  <cp:revision>0</cp:revision>
</cp:coreProperties>
</file>